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anneyoung/Dropbox/Work/BeBrief on Dropbox/Be Brief/1. Clients/Lifestyle Tradie/CONTENT/DEBT MASTERY/TOOLS/FINAL/"/>
    </mc:Choice>
  </mc:AlternateContent>
  <xr:revisionPtr revIDLastSave="0" documentId="13_ncr:1_{E0F45634-B249-764D-AA6E-E81E000A96EC}" xr6:coauthVersionLast="46" xr6:coauthVersionMax="46" xr10:uidLastSave="{00000000-0000-0000-0000-000000000000}"/>
  <bookViews>
    <workbookView xWindow="34680" yWindow="-1940" windowWidth="28800" windowHeight="16240" xr2:uid="{96EE9012-69B2-204F-AED8-9A5275C75CC2}"/>
  </bookViews>
  <sheets>
    <sheet name="DEBT MASTERY CALCULATOR" sheetId="1" r:id="rId1"/>
    <sheet name="Sheet1" sheetId="6" state="hidden" r:id="rId2"/>
    <sheet name="CONSOLIDATED" sheetId="5" state="hidden" r:id="rId3"/>
    <sheet name="Min and Set REPAYMENTS" sheetId="3" state="hidden" r:id="rId4"/>
    <sheet name="Drop Down Data" sheetId="4" state="hidden" r:id="rId5"/>
  </sheets>
  <definedNames>
    <definedName name="_xlnm.Print_Area" localSheetId="0">'DEBT MASTERY CALCULATOR'!$B$1:$Q$103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9" i="1" l="1"/>
  <c r="M4" i="5" l="1"/>
  <c r="M5" i="5"/>
  <c r="H5" i="5"/>
  <c r="H4" i="5"/>
  <c r="H26" i="1"/>
  <c r="C8" i="5" s="1"/>
  <c r="C5" i="5"/>
  <c r="M8" i="5"/>
  <c r="H8" i="5"/>
  <c r="AG6" i="3"/>
  <c r="U6" i="3"/>
  <c r="H6" i="3"/>
  <c r="P39" i="1"/>
  <c r="D57" i="1"/>
  <c r="F57" i="1" s="1"/>
  <c r="D59" i="1"/>
  <c r="AB4" i="3" s="1"/>
  <c r="D55" i="1"/>
  <c r="F55" i="1" s="1"/>
  <c r="P47" i="1"/>
  <c r="AC283" i="3"/>
  <c r="AC284" i="3"/>
  <c r="AA11" i="3"/>
  <c r="AA12" i="3" s="1"/>
  <c r="AA13" i="3" s="1"/>
  <c r="AA14" i="3" s="1"/>
  <c r="AA15" i="3" s="1"/>
  <c r="AA16" i="3" s="1"/>
  <c r="AA17" i="3" s="1"/>
  <c r="AA18" i="3" s="1"/>
  <c r="AA19" i="3" s="1"/>
  <c r="AA20" i="3" s="1"/>
  <c r="AA21" i="3" s="1"/>
  <c r="AA22" i="3" s="1"/>
  <c r="AA23" i="3" s="1"/>
  <c r="AA24" i="3" s="1"/>
  <c r="AA25" i="3" s="1"/>
  <c r="AA26" i="3" s="1"/>
  <c r="AA27" i="3" s="1"/>
  <c r="AA28" i="3" s="1"/>
  <c r="AA29" i="3" s="1"/>
  <c r="AA30" i="3" s="1"/>
  <c r="AA31" i="3" s="1"/>
  <c r="AA32" i="3" s="1"/>
  <c r="AA33" i="3" s="1"/>
  <c r="AA34" i="3" s="1"/>
  <c r="AA35" i="3" s="1"/>
  <c r="AA36" i="3" s="1"/>
  <c r="AA37" i="3" s="1"/>
  <c r="AA38" i="3" s="1"/>
  <c r="AA39" i="3" s="1"/>
  <c r="AA40" i="3" s="1"/>
  <c r="AA41" i="3" s="1"/>
  <c r="AA42" i="3" s="1"/>
  <c r="AA43" i="3" s="1"/>
  <c r="AA44" i="3" s="1"/>
  <c r="AA45" i="3" s="1"/>
  <c r="AA46" i="3" s="1"/>
  <c r="AA47" i="3" s="1"/>
  <c r="AA48" i="3" s="1"/>
  <c r="AA49" i="3" s="1"/>
  <c r="AA50" i="3" s="1"/>
  <c r="AA51" i="3" s="1"/>
  <c r="AA52" i="3" s="1"/>
  <c r="AA53" i="3" s="1"/>
  <c r="AA54" i="3" s="1"/>
  <c r="AA55" i="3" s="1"/>
  <c r="AA56" i="3" s="1"/>
  <c r="AA57" i="3" s="1"/>
  <c r="AA58" i="3" s="1"/>
  <c r="AA59" i="3" s="1"/>
  <c r="AA60" i="3" s="1"/>
  <c r="AA61" i="3" s="1"/>
  <c r="AA62" i="3" s="1"/>
  <c r="AA63" i="3" s="1"/>
  <c r="AA64" i="3" s="1"/>
  <c r="AA65" i="3" s="1"/>
  <c r="AA66" i="3" s="1"/>
  <c r="AA67" i="3" s="1"/>
  <c r="AA68" i="3" s="1"/>
  <c r="AA69" i="3" s="1"/>
  <c r="AA70" i="3" s="1"/>
  <c r="AA71" i="3" s="1"/>
  <c r="AA72" i="3" s="1"/>
  <c r="AA73" i="3" s="1"/>
  <c r="AA74" i="3" s="1"/>
  <c r="AA75" i="3" s="1"/>
  <c r="AA76" i="3" s="1"/>
  <c r="AA77" i="3" s="1"/>
  <c r="AA78" i="3" s="1"/>
  <c r="AA79" i="3" s="1"/>
  <c r="AA80" i="3" s="1"/>
  <c r="AA81" i="3" s="1"/>
  <c r="AA82" i="3" s="1"/>
  <c r="AA83" i="3" s="1"/>
  <c r="AA84" i="3" s="1"/>
  <c r="AA85" i="3" s="1"/>
  <c r="AA86" i="3" s="1"/>
  <c r="AA87" i="3" s="1"/>
  <c r="AA88" i="3" s="1"/>
  <c r="AA89" i="3" s="1"/>
  <c r="AA90" i="3" s="1"/>
  <c r="AA91" i="3" s="1"/>
  <c r="AA92" i="3" s="1"/>
  <c r="AA93" i="3" s="1"/>
  <c r="AA94" i="3" s="1"/>
  <c r="AA95" i="3" s="1"/>
  <c r="AA96" i="3" s="1"/>
  <c r="AA97" i="3" s="1"/>
  <c r="AA98" i="3" s="1"/>
  <c r="AA99" i="3" s="1"/>
  <c r="AA100" i="3" s="1"/>
  <c r="AA101" i="3" s="1"/>
  <c r="AA102" i="3" s="1"/>
  <c r="AA103" i="3" s="1"/>
  <c r="AA104" i="3" s="1"/>
  <c r="AA105" i="3" s="1"/>
  <c r="AA106" i="3" s="1"/>
  <c r="AA107" i="3" s="1"/>
  <c r="AA108" i="3" s="1"/>
  <c r="AA109" i="3" s="1"/>
  <c r="AA110" i="3" s="1"/>
  <c r="AA111" i="3" s="1"/>
  <c r="AA112" i="3" s="1"/>
  <c r="AA113" i="3" s="1"/>
  <c r="AA114" i="3" s="1"/>
  <c r="AA115" i="3" s="1"/>
  <c r="AA116" i="3" s="1"/>
  <c r="AA117" i="3" s="1"/>
  <c r="AA118" i="3" s="1"/>
  <c r="AA119" i="3" s="1"/>
  <c r="AA120" i="3" s="1"/>
  <c r="AA121" i="3" s="1"/>
  <c r="AA122" i="3" s="1"/>
  <c r="AA123" i="3" s="1"/>
  <c r="AA124" i="3" s="1"/>
  <c r="AA125" i="3" s="1"/>
  <c r="AA126" i="3" s="1"/>
  <c r="AA127" i="3" s="1"/>
  <c r="AA128" i="3" s="1"/>
  <c r="AA129" i="3" s="1"/>
  <c r="AA130" i="3" s="1"/>
  <c r="AA131" i="3" s="1"/>
  <c r="AA132" i="3" s="1"/>
  <c r="AA133" i="3" s="1"/>
  <c r="AA134" i="3" s="1"/>
  <c r="AA135" i="3" s="1"/>
  <c r="AA136" i="3" s="1"/>
  <c r="AA137" i="3" s="1"/>
  <c r="AA138" i="3" s="1"/>
  <c r="AA139" i="3" s="1"/>
  <c r="AA140" i="3" s="1"/>
  <c r="AA141" i="3" s="1"/>
  <c r="AA142" i="3" s="1"/>
  <c r="AA143" i="3" s="1"/>
  <c r="AA144" i="3" s="1"/>
  <c r="AA145" i="3" s="1"/>
  <c r="AA146" i="3" s="1"/>
  <c r="AA147" i="3" s="1"/>
  <c r="AA148" i="3" s="1"/>
  <c r="AA149" i="3" s="1"/>
  <c r="AA150" i="3" s="1"/>
  <c r="AA151" i="3" s="1"/>
  <c r="AA152" i="3" s="1"/>
  <c r="AA153" i="3" s="1"/>
  <c r="AA154" i="3" s="1"/>
  <c r="AA155" i="3" s="1"/>
  <c r="AA156" i="3" s="1"/>
  <c r="AA157" i="3" s="1"/>
  <c r="AA158" i="3" s="1"/>
  <c r="AA159" i="3" s="1"/>
  <c r="AA160" i="3" s="1"/>
  <c r="AA161" i="3" s="1"/>
  <c r="AA162" i="3" s="1"/>
  <c r="AA163" i="3" s="1"/>
  <c r="AA164" i="3" s="1"/>
  <c r="AA165" i="3" s="1"/>
  <c r="AA166" i="3" s="1"/>
  <c r="AA167" i="3" s="1"/>
  <c r="AA168" i="3" s="1"/>
  <c r="AA169" i="3" s="1"/>
  <c r="AA170" i="3" s="1"/>
  <c r="AA171" i="3" s="1"/>
  <c r="AA172" i="3" s="1"/>
  <c r="AA173" i="3" s="1"/>
  <c r="AA174" i="3" s="1"/>
  <c r="AA175" i="3" s="1"/>
  <c r="AA176" i="3" s="1"/>
  <c r="AA177" i="3" s="1"/>
  <c r="AA178" i="3" s="1"/>
  <c r="AA179" i="3" s="1"/>
  <c r="AA180" i="3" s="1"/>
  <c r="AA181" i="3" s="1"/>
  <c r="AA182" i="3" s="1"/>
  <c r="AA183" i="3" s="1"/>
  <c r="AA184" i="3" s="1"/>
  <c r="AA185" i="3" s="1"/>
  <c r="AA186" i="3" s="1"/>
  <c r="AA187" i="3" s="1"/>
  <c r="AA188" i="3" s="1"/>
  <c r="AA189" i="3" s="1"/>
  <c r="AA190" i="3" s="1"/>
  <c r="AA191" i="3" s="1"/>
  <c r="AA192" i="3" s="1"/>
  <c r="AA193" i="3" s="1"/>
  <c r="AA194" i="3" s="1"/>
  <c r="AA195" i="3" s="1"/>
  <c r="AA196" i="3" s="1"/>
  <c r="AA197" i="3" s="1"/>
  <c r="AA198" i="3" s="1"/>
  <c r="AA199" i="3" s="1"/>
  <c r="AA200" i="3" s="1"/>
  <c r="AA201" i="3" s="1"/>
  <c r="AA202" i="3" s="1"/>
  <c r="AA203" i="3" s="1"/>
  <c r="AA204" i="3" s="1"/>
  <c r="AA205" i="3" s="1"/>
  <c r="AA206" i="3" s="1"/>
  <c r="AA207" i="3" s="1"/>
  <c r="AA208" i="3" s="1"/>
  <c r="AA209" i="3" s="1"/>
  <c r="AA210" i="3" s="1"/>
  <c r="AA211" i="3" s="1"/>
  <c r="AA212" i="3" s="1"/>
  <c r="AA213" i="3" s="1"/>
  <c r="AA214" i="3" s="1"/>
  <c r="AA215" i="3" s="1"/>
  <c r="AA216" i="3" s="1"/>
  <c r="AA217" i="3" s="1"/>
  <c r="AA218" i="3" s="1"/>
  <c r="AA219" i="3" s="1"/>
  <c r="AA220" i="3" s="1"/>
  <c r="AA221" i="3" s="1"/>
  <c r="AA222" i="3" s="1"/>
  <c r="AA223" i="3" s="1"/>
  <c r="AA224" i="3" s="1"/>
  <c r="AA225" i="3" s="1"/>
  <c r="AA226" i="3" s="1"/>
  <c r="AA227" i="3" s="1"/>
  <c r="AA228" i="3" s="1"/>
  <c r="AA229" i="3" s="1"/>
  <c r="AA230" i="3" s="1"/>
  <c r="AA231" i="3" s="1"/>
  <c r="AA232" i="3" s="1"/>
  <c r="AA233" i="3" s="1"/>
  <c r="AA234" i="3" s="1"/>
  <c r="AA235" i="3" s="1"/>
  <c r="AA236" i="3" s="1"/>
  <c r="AA237" i="3" s="1"/>
  <c r="AA238" i="3" s="1"/>
  <c r="AA239" i="3" s="1"/>
  <c r="AA240" i="3" s="1"/>
  <c r="AA241" i="3" s="1"/>
  <c r="AA242" i="3" s="1"/>
  <c r="AA243" i="3" s="1"/>
  <c r="AA244" i="3" s="1"/>
  <c r="AA245" i="3" s="1"/>
  <c r="AA246" i="3" s="1"/>
  <c r="AA247" i="3" s="1"/>
  <c r="AA248" i="3" s="1"/>
  <c r="AA249" i="3" s="1"/>
  <c r="AA250" i="3" s="1"/>
  <c r="AA251" i="3" s="1"/>
  <c r="AA252" i="3" s="1"/>
  <c r="AA253" i="3" s="1"/>
  <c r="AA254" i="3" s="1"/>
  <c r="AA255" i="3" s="1"/>
  <c r="AA256" i="3" s="1"/>
  <c r="AA257" i="3" s="1"/>
  <c r="AA258" i="3" s="1"/>
  <c r="AA259" i="3" s="1"/>
  <c r="AA260" i="3" s="1"/>
  <c r="AA261" i="3" s="1"/>
  <c r="AA262" i="3" s="1"/>
  <c r="AA263" i="3" s="1"/>
  <c r="AA264" i="3" s="1"/>
  <c r="AA265" i="3" s="1"/>
  <c r="AA266" i="3" s="1"/>
  <c r="AA267" i="3" s="1"/>
  <c r="AA268" i="3" s="1"/>
  <c r="AA269" i="3" s="1"/>
  <c r="AA270" i="3" s="1"/>
  <c r="AA271" i="3" s="1"/>
  <c r="AA272" i="3" s="1"/>
  <c r="AA273" i="3" s="1"/>
  <c r="AA274" i="3" s="1"/>
  <c r="AA275" i="3" s="1"/>
  <c r="AA276" i="3" s="1"/>
  <c r="AA277" i="3" s="1"/>
  <c r="AA278" i="3" s="1"/>
  <c r="AA279" i="3" s="1"/>
  <c r="AA280" i="3" s="1"/>
  <c r="AA281" i="3" s="1"/>
  <c r="AA282" i="3" s="1"/>
  <c r="AA283" i="3" s="1"/>
  <c r="O11" i="3"/>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O35" i="3" s="1"/>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O86" i="3" s="1"/>
  <c r="O87" i="3" s="1"/>
  <c r="O88" i="3" s="1"/>
  <c r="O89" i="3" s="1"/>
  <c r="O90" i="3" s="1"/>
  <c r="O91" i="3" s="1"/>
  <c r="O92" i="3" s="1"/>
  <c r="O93" i="3" s="1"/>
  <c r="O94" i="3" s="1"/>
  <c r="O95" i="3" s="1"/>
  <c r="O96" i="3" s="1"/>
  <c r="O97" i="3" s="1"/>
  <c r="O98" i="3" s="1"/>
  <c r="O99" i="3" s="1"/>
  <c r="O100" i="3" s="1"/>
  <c r="O101" i="3" s="1"/>
  <c r="O102" i="3" s="1"/>
  <c r="O103" i="3" s="1"/>
  <c r="O104" i="3" s="1"/>
  <c r="O105" i="3" s="1"/>
  <c r="O106" i="3" s="1"/>
  <c r="O107" i="3" s="1"/>
  <c r="O108" i="3" s="1"/>
  <c r="O109" i="3" s="1"/>
  <c r="O110" i="3" s="1"/>
  <c r="O111" i="3" s="1"/>
  <c r="O112" i="3" s="1"/>
  <c r="O113" i="3" s="1"/>
  <c r="O114" i="3" s="1"/>
  <c r="O115" i="3" s="1"/>
  <c r="O116" i="3" s="1"/>
  <c r="O117" i="3" s="1"/>
  <c r="O118" i="3" s="1"/>
  <c r="O119" i="3" s="1"/>
  <c r="O120" i="3" s="1"/>
  <c r="O121" i="3" s="1"/>
  <c r="O122" i="3" s="1"/>
  <c r="O123" i="3" s="1"/>
  <c r="O124" i="3" s="1"/>
  <c r="O125" i="3" s="1"/>
  <c r="O126" i="3" s="1"/>
  <c r="O127" i="3" s="1"/>
  <c r="O128" i="3" s="1"/>
  <c r="O129" i="3" s="1"/>
  <c r="O130" i="3" s="1"/>
  <c r="O131" i="3" s="1"/>
  <c r="O132" i="3" s="1"/>
  <c r="O133" i="3" s="1"/>
  <c r="O134" i="3" s="1"/>
  <c r="O135" i="3" s="1"/>
  <c r="O136" i="3" s="1"/>
  <c r="O137" i="3" s="1"/>
  <c r="O138" i="3" s="1"/>
  <c r="O139" i="3" s="1"/>
  <c r="O140" i="3" s="1"/>
  <c r="O141" i="3" s="1"/>
  <c r="O142" i="3" s="1"/>
  <c r="O143" i="3" s="1"/>
  <c r="O144" i="3" s="1"/>
  <c r="O145" i="3" s="1"/>
  <c r="O146" i="3" s="1"/>
  <c r="O147" i="3" s="1"/>
  <c r="O148" i="3" s="1"/>
  <c r="O149" i="3" s="1"/>
  <c r="O150" i="3" s="1"/>
  <c r="O151" i="3" s="1"/>
  <c r="O152" i="3" s="1"/>
  <c r="O153" i="3" s="1"/>
  <c r="O154" i="3" s="1"/>
  <c r="O155" i="3" s="1"/>
  <c r="O156" i="3" s="1"/>
  <c r="O157" i="3" s="1"/>
  <c r="O158" i="3" s="1"/>
  <c r="O159" i="3" s="1"/>
  <c r="O160" i="3" s="1"/>
  <c r="O161" i="3" s="1"/>
  <c r="O162" i="3" s="1"/>
  <c r="O163" i="3" s="1"/>
  <c r="O164" i="3" s="1"/>
  <c r="O165" i="3" s="1"/>
  <c r="O166" i="3" s="1"/>
  <c r="O167" i="3" s="1"/>
  <c r="O168" i="3" s="1"/>
  <c r="O169" i="3" s="1"/>
  <c r="O170" i="3" s="1"/>
  <c r="O171" i="3" s="1"/>
  <c r="O172" i="3" s="1"/>
  <c r="O173" i="3" s="1"/>
  <c r="O174" i="3" s="1"/>
  <c r="O175" i="3" s="1"/>
  <c r="O176" i="3" s="1"/>
  <c r="O177" i="3" s="1"/>
  <c r="O178" i="3" s="1"/>
  <c r="O179" i="3" s="1"/>
  <c r="O180" i="3" s="1"/>
  <c r="O181" i="3" s="1"/>
  <c r="O182" i="3" s="1"/>
  <c r="O183" i="3" s="1"/>
  <c r="O184" i="3" s="1"/>
  <c r="O185" i="3" s="1"/>
  <c r="O186" i="3" s="1"/>
  <c r="O187" i="3" s="1"/>
  <c r="O188" i="3" s="1"/>
  <c r="O189" i="3" s="1"/>
  <c r="O190" i="3" s="1"/>
  <c r="O191" i="3" s="1"/>
  <c r="O192" i="3" s="1"/>
  <c r="O193" i="3" s="1"/>
  <c r="O194" i="3" s="1"/>
  <c r="O195" i="3" s="1"/>
  <c r="O196" i="3" s="1"/>
  <c r="O197" i="3" s="1"/>
  <c r="O198" i="3" s="1"/>
  <c r="O199" i="3" s="1"/>
  <c r="O200" i="3" s="1"/>
  <c r="O201" i="3" s="1"/>
  <c r="O202" i="3" s="1"/>
  <c r="O203" i="3" s="1"/>
  <c r="O204" i="3" s="1"/>
  <c r="O205" i="3" s="1"/>
  <c r="O206" i="3" s="1"/>
  <c r="O207" i="3" s="1"/>
  <c r="O208" i="3" s="1"/>
  <c r="O209" i="3" s="1"/>
  <c r="O210" i="3" s="1"/>
  <c r="O211" i="3" s="1"/>
  <c r="O212" i="3" s="1"/>
  <c r="O213" i="3" s="1"/>
  <c r="O214" i="3" s="1"/>
  <c r="O215" i="3" s="1"/>
  <c r="O216" i="3" s="1"/>
  <c r="O217" i="3" s="1"/>
  <c r="O218" i="3" s="1"/>
  <c r="O219" i="3" s="1"/>
  <c r="O220" i="3" s="1"/>
  <c r="O221" i="3" s="1"/>
  <c r="O222" i="3" s="1"/>
  <c r="O223" i="3" s="1"/>
  <c r="O224" i="3" s="1"/>
  <c r="O225" i="3" s="1"/>
  <c r="O226" i="3" s="1"/>
  <c r="O227" i="3" s="1"/>
  <c r="O228" i="3" s="1"/>
  <c r="O229" i="3" s="1"/>
  <c r="O230" i="3" s="1"/>
  <c r="O231" i="3" s="1"/>
  <c r="O232" i="3" s="1"/>
  <c r="O233" i="3" s="1"/>
  <c r="O234" i="3" s="1"/>
  <c r="O235" i="3" s="1"/>
  <c r="O236" i="3" s="1"/>
  <c r="O237" i="3" s="1"/>
  <c r="O238" i="3" s="1"/>
  <c r="O239" i="3" s="1"/>
  <c r="O240" i="3" s="1"/>
  <c r="O241" i="3" s="1"/>
  <c r="O242" i="3" s="1"/>
  <c r="O243" i="3" s="1"/>
  <c r="O244" i="3" s="1"/>
  <c r="O245" i="3" s="1"/>
  <c r="O246" i="3" s="1"/>
  <c r="O247" i="3" s="1"/>
  <c r="O248" i="3" s="1"/>
  <c r="O249" i="3" s="1"/>
  <c r="O250" i="3" s="1"/>
  <c r="O251" i="3" s="1"/>
  <c r="O252" i="3" s="1"/>
  <c r="O253" i="3" s="1"/>
  <c r="O254" i="3" s="1"/>
  <c r="O255" i="3" s="1"/>
  <c r="O256" i="3" s="1"/>
  <c r="O257" i="3" s="1"/>
  <c r="O258" i="3" s="1"/>
  <c r="O259" i="3" s="1"/>
  <c r="O260" i="3" s="1"/>
  <c r="O261" i="3" s="1"/>
  <c r="O262" i="3" s="1"/>
  <c r="O263" i="3" s="1"/>
  <c r="O264" i="3" s="1"/>
  <c r="O265" i="3" s="1"/>
  <c r="O266" i="3" s="1"/>
  <c r="O267" i="3" s="1"/>
  <c r="O268" i="3" s="1"/>
  <c r="O269" i="3" s="1"/>
  <c r="O270" i="3" s="1"/>
  <c r="O271" i="3" s="1"/>
  <c r="O272" i="3" s="1"/>
  <c r="O273" i="3" s="1"/>
  <c r="O274" i="3" s="1"/>
  <c r="O275" i="3" s="1"/>
  <c r="O276" i="3" s="1"/>
  <c r="O277" i="3" s="1"/>
  <c r="O278" i="3" s="1"/>
  <c r="O279" i="3" s="1"/>
  <c r="O280" i="3" s="1"/>
  <c r="O281" i="3" s="1"/>
  <c r="O282" i="3" s="1"/>
  <c r="O283" i="3" s="1"/>
  <c r="J32" i="1"/>
  <c r="J86" i="1" s="1"/>
  <c r="P45" i="1"/>
  <c r="P43" i="1"/>
  <c r="P41" i="1"/>
  <c r="P37" i="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S30" i="1" l="1"/>
  <c r="T30" i="1" s="1"/>
  <c r="C9" i="5"/>
  <c r="J80" i="1"/>
  <c r="D5" i="5" s="1"/>
  <c r="C17" i="5" s="1"/>
  <c r="J90" i="1"/>
  <c r="B16" i="5"/>
  <c r="F59" i="1"/>
  <c r="C3" i="3"/>
  <c r="F11" i="3" s="1"/>
  <c r="C12" i="3" s="1"/>
  <c r="D66" i="1"/>
  <c r="F66" i="1" s="1"/>
  <c r="D68" i="1"/>
  <c r="D70" i="1"/>
  <c r="P4" i="3"/>
  <c r="U4" i="3"/>
  <c r="H4" i="3"/>
  <c r="H3" i="3"/>
  <c r="AG4" i="3"/>
  <c r="C4" i="3"/>
  <c r="B100" i="3"/>
  <c r="B101" i="3" s="1"/>
  <c r="C16" i="5" l="1"/>
  <c r="B17" i="5"/>
  <c r="F61" i="1"/>
  <c r="H80" i="1"/>
  <c r="C3" i="5" s="1"/>
  <c r="H86" i="1"/>
  <c r="H3" i="5" s="1"/>
  <c r="K15" i="5" s="1"/>
  <c r="H90" i="1"/>
  <c r="M3" i="5" s="1"/>
  <c r="F70" i="1"/>
  <c r="F68" i="1"/>
  <c r="D12" i="3"/>
  <c r="E12" i="3" s="1"/>
  <c r="AB3" i="3"/>
  <c r="AE11" i="3" s="1"/>
  <c r="AB12" i="3" s="1"/>
  <c r="AC12" i="3" s="1"/>
  <c r="AD12" i="3" s="1"/>
  <c r="AE12" i="3" s="1"/>
  <c r="AB13" i="3" s="1"/>
  <c r="AG3" i="3"/>
  <c r="AJ11" i="3" s="1"/>
  <c r="U3" i="3"/>
  <c r="X11" i="3" s="1"/>
  <c r="P3" i="3"/>
  <c r="S11" i="3" s="1"/>
  <c r="P12" i="3" s="1"/>
  <c r="B102" i="3"/>
  <c r="I16" i="5" l="1"/>
  <c r="H16" i="5"/>
  <c r="J16" i="5" s="1"/>
  <c r="K16" i="5" s="1"/>
  <c r="B18" i="5"/>
  <c r="F15" i="5"/>
  <c r="F72" i="1"/>
  <c r="AH12" i="3"/>
  <c r="U12" i="3"/>
  <c r="Q12" i="3"/>
  <c r="R12" i="3" s="1"/>
  <c r="S12" i="3" s="1"/>
  <c r="V12" i="3"/>
  <c r="F12" i="3"/>
  <c r="C13" i="3" s="1"/>
  <c r="B103" i="3"/>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H17" i="5" l="1"/>
  <c r="I17" i="5"/>
  <c r="D18" i="5"/>
  <c r="B19" i="5"/>
  <c r="P13" i="3"/>
  <c r="Q13" i="3" s="1"/>
  <c r="W12" i="3"/>
  <c r="X12" i="3" s="1"/>
  <c r="D13" i="3"/>
  <c r="K11" i="3"/>
  <c r="J17" i="5" l="1"/>
  <c r="K17" i="5" s="1"/>
  <c r="D19" i="5"/>
  <c r="B20" i="5"/>
  <c r="H12" i="3"/>
  <c r="I12" i="3"/>
  <c r="U13" i="3"/>
  <c r="V13" i="3"/>
  <c r="AC13" i="3"/>
  <c r="AD13" i="3" s="1"/>
  <c r="AE13" i="3" s="1"/>
  <c r="AB14" i="3" s="1"/>
  <c r="R13" i="3"/>
  <c r="S13" i="3" s="1"/>
  <c r="E13" i="3"/>
  <c r="F13" i="3" s="1"/>
  <c r="C14" i="3" s="1"/>
  <c r="H18" i="5" l="1"/>
  <c r="I18" i="5"/>
  <c r="D20" i="5"/>
  <c r="B21" i="5"/>
  <c r="J12" i="3"/>
  <c r="K12" i="3" s="1"/>
  <c r="H13" i="3" s="1"/>
  <c r="W13" i="3"/>
  <c r="X13" i="3" s="1"/>
  <c r="P14" i="3"/>
  <c r="Q14" i="3" s="1"/>
  <c r="D14" i="3"/>
  <c r="J18" i="5" l="1"/>
  <c r="K18" i="5" s="1"/>
  <c r="D21" i="5"/>
  <c r="B22" i="5"/>
  <c r="U14" i="3"/>
  <c r="V14" i="3"/>
  <c r="I13" i="3"/>
  <c r="E14" i="3"/>
  <c r="F14" i="3" s="1"/>
  <c r="C15" i="3" s="1"/>
  <c r="H19" i="5" l="1"/>
  <c r="I19" i="5"/>
  <c r="B23" i="5"/>
  <c r="D22" i="5"/>
  <c r="W14" i="3"/>
  <c r="X14" i="3" s="1"/>
  <c r="AC14" i="3"/>
  <c r="AD14" i="3" s="1"/>
  <c r="AE14" i="3" s="1"/>
  <c r="AB15" i="3" s="1"/>
  <c r="R14" i="3"/>
  <c r="S14" i="3" s="1"/>
  <c r="J13" i="3"/>
  <c r="D15" i="3"/>
  <c r="E15" i="3" s="1"/>
  <c r="F15" i="3" s="1"/>
  <c r="C16" i="3" s="1"/>
  <c r="J19" i="5" l="1"/>
  <c r="B24" i="5"/>
  <c r="D23" i="5"/>
  <c r="K13" i="3"/>
  <c r="H14" i="3" s="1"/>
  <c r="U15" i="3"/>
  <c r="V15" i="3"/>
  <c r="P15" i="3"/>
  <c r="Q15" i="3" s="1"/>
  <c r="D16" i="3"/>
  <c r="B25" i="5" l="1"/>
  <c r="D24" i="5"/>
  <c r="I14" i="3"/>
  <c r="J14" i="3" s="1"/>
  <c r="K14" i="3" s="1"/>
  <c r="I15" i="3" s="1"/>
  <c r="W15" i="3"/>
  <c r="X15" i="3" s="1"/>
  <c r="E16" i="3"/>
  <c r="F16" i="3" s="1"/>
  <c r="C17" i="3" s="1"/>
  <c r="B26" i="5" l="1"/>
  <c r="D25" i="5"/>
  <c r="H15" i="3"/>
  <c r="J15" i="3" s="1"/>
  <c r="U16" i="3"/>
  <c r="V16" i="3"/>
  <c r="AC15" i="3"/>
  <c r="AD15" i="3" s="1"/>
  <c r="AE15" i="3" s="1"/>
  <c r="AB16" i="3" s="1"/>
  <c r="R15" i="3"/>
  <c r="S15" i="3" s="1"/>
  <c r="D17" i="3"/>
  <c r="B27" i="5" l="1"/>
  <c r="D26" i="5"/>
  <c r="K15" i="3"/>
  <c r="I16" i="3" s="1"/>
  <c r="W16" i="3"/>
  <c r="X16" i="3" s="1"/>
  <c r="P16" i="3"/>
  <c r="Q16" i="3" s="1"/>
  <c r="E17" i="3"/>
  <c r="F17" i="3" s="1"/>
  <c r="C18" i="3" s="1"/>
  <c r="B28" i="5" l="1"/>
  <c r="D27" i="5"/>
  <c r="H16" i="3"/>
  <c r="J16" i="3" s="1"/>
  <c r="K16" i="3" s="1"/>
  <c r="I17" i="3" s="1"/>
  <c r="U17" i="3"/>
  <c r="V17" i="3"/>
  <c r="D18" i="3"/>
  <c r="B29" i="5" l="1"/>
  <c r="D28" i="5"/>
  <c r="H17" i="3"/>
  <c r="J17" i="3" s="1"/>
  <c r="K17" i="3" s="1"/>
  <c r="W17" i="3"/>
  <c r="X17" i="3" s="1"/>
  <c r="AC16" i="3"/>
  <c r="AD16" i="3" s="1"/>
  <c r="AE16" i="3" s="1"/>
  <c r="AB17" i="3" s="1"/>
  <c r="R16" i="3"/>
  <c r="S16" i="3" s="1"/>
  <c r="E18" i="3"/>
  <c r="F18" i="3" s="1"/>
  <c r="C19" i="3" s="1"/>
  <c r="B30" i="5" l="1"/>
  <c r="U18" i="3"/>
  <c r="V18" i="3"/>
  <c r="P17" i="3"/>
  <c r="Q17" i="3" s="1"/>
  <c r="I18" i="3"/>
  <c r="H18" i="3"/>
  <c r="D19" i="3"/>
  <c r="B31" i="5" l="1"/>
  <c r="W18" i="3"/>
  <c r="X18" i="3" s="1"/>
  <c r="R17" i="3"/>
  <c r="J18" i="3"/>
  <c r="K18" i="3" s="1"/>
  <c r="E19" i="3"/>
  <c r="F19" i="3" s="1"/>
  <c r="C20" i="3" s="1"/>
  <c r="B32" i="5" l="1"/>
  <c r="U19" i="3"/>
  <c r="V19" i="3"/>
  <c r="AC17" i="3"/>
  <c r="AD17" i="3" s="1"/>
  <c r="S17" i="3"/>
  <c r="I19" i="3"/>
  <c r="H19" i="3"/>
  <c r="D20" i="3"/>
  <c r="B33" i="5" l="1"/>
  <c r="W19" i="3"/>
  <c r="X19" i="3" s="1"/>
  <c r="AE17" i="3"/>
  <c r="AB18" i="3" s="1"/>
  <c r="P18" i="3"/>
  <c r="Q18" i="3" s="1"/>
  <c r="J19" i="3"/>
  <c r="K19" i="3" s="1"/>
  <c r="H20" i="3" s="1"/>
  <c r="E20" i="3"/>
  <c r="F20" i="3" s="1"/>
  <c r="C21" i="3" s="1"/>
  <c r="B34" i="5" l="1"/>
  <c r="U20" i="3"/>
  <c r="V20" i="3"/>
  <c r="R18" i="3"/>
  <c r="S18" i="3" s="1"/>
  <c r="AC18" i="3"/>
  <c r="I20" i="3"/>
  <c r="J20" i="3" s="1"/>
  <c r="K20" i="3" s="1"/>
  <c r="D21" i="3"/>
  <c r="B35" i="5" l="1"/>
  <c r="W20" i="3"/>
  <c r="X20" i="3" s="1"/>
  <c r="AD18" i="3"/>
  <c r="AE18" i="3" s="1"/>
  <c r="AB19" i="3" s="1"/>
  <c r="P19" i="3"/>
  <c r="I21" i="3"/>
  <c r="H21" i="3"/>
  <c r="E21" i="3"/>
  <c r="F21" i="3" s="1"/>
  <c r="B36" i="5" l="1"/>
  <c r="U21" i="3"/>
  <c r="V21" i="3"/>
  <c r="C22" i="3"/>
  <c r="Q19" i="3"/>
  <c r="R19" i="3" s="1"/>
  <c r="J21" i="3"/>
  <c r="K21" i="3" s="1"/>
  <c r="H22" i="3" s="1"/>
  <c r="D22" i="3"/>
  <c r="B37" i="5" l="1"/>
  <c r="W21" i="3"/>
  <c r="X21" i="3" s="1"/>
  <c r="AC19" i="3"/>
  <c r="AD19" i="3" s="1"/>
  <c r="AE19" i="3" s="1"/>
  <c r="AB20" i="3" s="1"/>
  <c r="S19" i="3"/>
  <c r="I22" i="3"/>
  <c r="J22" i="3" s="1"/>
  <c r="K22" i="3" s="1"/>
  <c r="I23" i="3" s="1"/>
  <c r="E22" i="3"/>
  <c r="F22" i="3" s="1"/>
  <c r="C23" i="3" s="1"/>
  <c r="B38" i="5" l="1"/>
  <c r="U22" i="3"/>
  <c r="V22" i="3"/>
  <c r="P20" i="3"/>
  <c r="H23" i="3"/>
  <c r="J23" i="3" s="1"/>
  <c r="K23" i="3" s="1"/>
  <c r="H24" i="3" s="1"/>
  <c r="D23" i="3"/>
  <c r="B39" i="5" l="1"/>
  <c r="W22" i="3"/>
  <c r="X22" i="3" s="1"/>
  <c r="AC20" i="3"/>
  <c r="AD20" i="3" s="1"/>
  <c r="AE20" i="3" s="1"/>
  <c r="AB21" i="3" s="1"/>
  <c r="Q20" i="3"/>
  <c r="R20" i="3" s="1"/>
  <c r="I24" i="3"/>
  <c r="J24" i="3" s="1"/>
  <c r="K24" i="3" s="1"/>
  <c r="E23" i="3"/>
  <c r="F23" i="3" s="1"/>
  <c r="C24" i="3" s="1"/>
  <c r="B40" i="5" l="1"/>
  <c r="U23" i="3"/>
  <c r="V23" i="3"/>
  <c r="AC21" i="3"/>
  <c r="S20" i="3"/>
  <c r="H25" i="3"/>
  <c r="I25" i="3"/>
  <c r="D24" i="3"/>
  <c r="B41" i="5" l="1"/>
  <c r="W23" i="3"/>
  <c r="X23" i="3" s="1"/>
  <c r="AD21" i="3"/>
  <c r="AE21" i="3" s="1"/>
  <c r="AB22" i="3" s="1"/>
  <c r="P21" i="3"/>
  <c r="J25" i="3"/>
  <c r="K25" i="3" s="1"/>
  <c r="E24" i="3"/>
  <c r="F24" i="3" s="1"/>
  <c r="C25" i="3" s="1"/>
  <c r="B42" i="5" l="1"/>
  <c r="V24" i="3"/>
  <c r="U24" i="3"/>
  <c r="AC22" i="3"/>
  <c r="Q21" i="3"/>
  <c r="H26" i="3"/>
  <c r="I26" i="3"/>
  <c r="D25" i="3"/>
  <c r="E25" i="3" s="1"/>
  <c r="F25" i="3" s="1"/>
  <c r="C26" i="3" s="1"/>
  <c r="B43" i="5" l="1"/>
  <c r="W24" i="3"/>
  <c r="X24" i="3" s="1"/>
  <c r="U25" i="3" s="1"/>
  <c r="R21" i="3"/>
  <c r="S21" i="3" s="1"/>
  <c r="AD22" i="3"/>
  <c r="AE22" i="3" s="1"/>
  <c r="AB23" i="3" s="1"/>
  <c r="J26" i="3"/>
  <c r="K26" i="3" s="1"/>
  <c r="D26" i="3"/>
  <c r="V25" i="3" l="1"/>
  <c r="B44" i="5"/>
  <c r="W25" i="3"/>
  <c r="X25" i="3" s="1"/>
  <c r="P22" i="3"/>
  <c r="H27" i="3"/>
  <c r="I27" i="3"/>
  <c r="E26" i="3"/>
  <c r="F26" i="3" s="1"/>
  <c r="B45" i="5" l="1"/>
  <c r="V26" i="3"/>
  <c r="U26" i="3"/>
  <c r="AC23" i="3"/>
  <c r="AD23" i="3" s="1"/>
  <c r="AE23" i="3" s="1"/>
  <c r="AB24" i="3" s="1"/>
  <c r="Q22" i="3"/>
  <c r="R22" i="3" s="1"/>
  <c r="S22" i="3" s="1"/>
  <c r="D27" i="3"/>
  <c r="C27" i="3"/>
  <c r="J27" i="3"/>
  <c r="K27" i="3" s="1"/>
  <c r="B46" i="5" l="1"/>
  <c r="W26" i="3"/>
  <c r="X26" i="3" s="1"/>
  <c r="U27" i="3" s="1"/>
  <c r="P23" i="3"/>
  <c r="Q23" i="3" s="1"/>
  <c r="R23" i="3" s="1"/>
  <c r="E27" i="3"/>
  <c r="F27" i="3" s="1"/>
  <c r="C28" i="3" s="1"/>
  <c r="H28" i="3"/>
  <c r="I28" i="3"/>
  <c r="V27" i="3" l="1"/>
  <c r="W27" i="3" s="1"/>
  <c r="X27" i="3" s="1"/>
  <c r="B47" i="5"/>
  <c r="AC24" i="3"/>
  <c r="AD24" i="3" s="1"/>
  <c r="AE24" i="3" s="1"/>
  <c r="AB25" i="3" s="1"/>
  <c r="S23" i="3"/>
  <c r="D28" i="3"/>
  <c r="E28" i="3" s="1"/>
  <c r="F28" i="3" s="1"/>
  <c r="C29" i="3" s="1"/>
  <c r="J28" i="3"/>
  <c r="K28" i="3" s="1"/>
  <c r="B48" i="5" l="1"/>
  <c r="U28" i="3"/>
  <c r="V28" i="3"/>
  <c r="P24" i="3"/>
  <c r="Q24" i="3" s="1"/>
  <c r="R24" i="3" s="1"/>
  <c r="H29" i="3"/>
  <c r="I29" i="3"/>
  <c r="D29" i="3"/>
  <c r="B49" i="5" l="1"/>
  <c r="W28" i="3"/>
  <c r="X28" i="3" s="1"/>
  <c r="AC25" i="3"/>
  <c r="AD25" i="3" s="1"/>
  <c r="AE25" i="3" s="1"/>
  <c r="AB26" i="3" s="1"/>
  <c r="S24" i="3"/>
  <c r="J29" i="3"/>
  <c r="K29" i="3" s="1"/>
  <c r="E29" i="3"/>
  <c r="F29" i="3" s="1"/>
  <c r="C30" i="3" s="1"/>
  <c r="B50" i="5" l="1"/>
  <c r="U29" i="3"/>
  <c r="V29" i="3"/>
  <c r="P25" i="3"/>
  <c r="H30" i="3"/>
  <c r="I30" i="3"/>
  <c r="D30" i="3"/>
  <c r="E30" i="3" s="1"/>
  <c r="F30" i="3" s="1"/>
  <c r="C31" i="3" s="1"/>
  <c r="B51" i="5" l="1"/>
  <c r="W29" i="3"/>
  <c r="X29" i="3" s="1"/>
  <c r="AC26" i="3"/>
  <c r="AD26" i="3" s="1"/>
  <c r="AE26" i="3" s="1"/>
  <c r="AB27" i="3" s="1"/>
  <c r="Q25" i="3"/>
  <c r="R25" i="3" s="1"/>
  <c r="J30" i="3"/>
  <c r="K30" i="3" s="1"/>
  <c r="D31" i="3"/>
  <c r="E31" i="3" s="1"/>
  <c r="F31" i="3" s="1"/>
  <c r="C32" i="3" s="1"/>
  <c r="B52" i="5" l="1"/>
  <c r="U30" i="3"/>
  <c r="V30" i="3"/>
  <c r="S25" i="3"/>
  <c r="H31" i="3"/>
  <c r="I31" i="3"/>
  <c r="D32" i="3"/>
  <c r="B53" i="5" l="1"/>
  <c r="W30" i="3"/>
  <c r="X30" i="3" s="1"/>
  <c r="AC27" i="3"/>
  <c r="AD27" i="3" s="1"/>
  <c r="AE27" i="3" s="1"/>
  <c r="AB28" i="3" s="1"/>
  <c r="P26" i="3"/>
  <c r="J31" i="3"/>
  <c r="K31" i="3" s="1"/>
  <c r="E32" i="3"/>
  <c r="F32" i="3" s="1"/>
  <c r="C33" i="3" s="1"/>
  <c r="B54" i="5" l="1"/>
  <c r="V31" i="3"/>
  <c r="U31" i="3"/>
  <c r="Q26" i="3"/>
  <c r="R26" i="3" s="1"/>
  <c r="H32" i="3"/>
  <c r="I32" i="3"/>
  <c r="D33" i="3"/>
  <c r="B55" i="5" l="1"/>
  <c r="W31" i="3"/>
  <c r="X31" i="3" s="1"/>
  <c r="U32" i="3" s="1"/>
  <c r="E33" i="3"/>
  <c r="F33" i="3" s="1"/>
  <c r="D34" i="3" s="1"/>
  <c r="AC28" i="3"/>
  <c r="AD28" i="3" s="1"/>
  <c r="AE28" i="3" s="1"/>
  <c r="AB29" i="3" s="1"/>
  <c r="S26" i="3"/>
  <c r="J32" i="3"/>
  <c r="K32" i="3" s="1"/>
  <c r="V32" i="3" l="1"/>
  <c r="B56" i="5"/>
  <c r="W32" i="3"/>
  <c r="X32" i="3" s="1"/>
  <c r="C34" i="3"/>
  <c r="E34" i="3" s="1"/>
  <c r="F34" i="3" s="1"/>
  <c r="C35" i="3" s="1"/>
  <c r="P27" i="3"/>
  <c r="H33" i="3"/>
  <c r="I33" i="3"/>
  <c r="B57" i="5" l="1"/>
  <c r="V33" i="3"/>
  <c r="U33" i="3"/>
  <c r="W33" i="3" s="1"/>
  <c r="X33" i="3" s="1"/>
  <c r="AC29" i="3"/>
  <c r="AD29" i="3" s="1"/>
  <c r="AE29" i="3" s="1"/>
  <c r="AB30" i="3" s="1"/>
  <c r="Q27" i="3"/>
  <c r="R27" i="3" s="1"/>
  <c r="J33" i="3"/>
  <c r="K33" i="3" s="1"/>
  <c r="H34" i="3" s="1"/>
  <c r="D35" i="3"/>
  <c r="B58" i="5" l="1"/>
  <c r="U34" i="3"/>
  <c r="V34" i="3"/>
  <c r="AC30" i="3"/>
  <c r="S27" i="3"/>
  <c r="I34" i="3"/>
  <c r="J34" i="3" s="1"/>
  <c r="K34" i="3" s="1"/>
  <c r="E35" i="3"/>
  <c r="F35" i="3" s="1"/>
  <c r="B59" i="5" l="1"/>
  <c r="W34" i="3"/>
  <c r="X34" i="3" s="1"/>
  <c r="AD30" i="3"/>
  <c r="P28" i="3"/>
  <c r="D36" i="3"/>
  <c r="C36" i="3"/>
  <c r="H35" i="3"/>
  <c r="I35" i="3"/>
  <c r="B60" i="5" l="1"/>
  <c r="U35" i="3"/>
  <c r="V35" i="3"/>
  <c r="AE30" i="3"/>
  <c r="AB31" i="3" s="1"/>
  <c r="Q28" i="3"/>
  <c r="R28" i="3" s="1"/>
  <c r="E36" i="3"/>
  <c r="F36" i="3" s="1"/>
  <c r="C37" i="3" s="1"/>
  <c r="J35" i="3"/>
  <c r="K35" i="3" s="1"/>
  <c r="H36" i="3" s="1"/>
  <c r="B61" i="5" l="1"/>
  <c r="W35" i="3"/>
  <c r="X35" i="3" s="1"/>
  <c r="AC31" i="3"/>
  <c r="S28" i="3"/>
  <c r="D37" i="3"/>
  <c r="E37" i="3" s="1"/>
  <c r="F37" i="3" s="1"/>
  <c r="C38" i="3" s="1"/>
  <c r="I36" i="3"/>
  <c r="J36" i="3" s="1"/>
  <c r="K36" i="3" s="1"/>
  <c r="B62" i="5" l="1"/>
  <c r="U36" i="3"/>
  <c r="V36" i="3"/>
  <c r="AD31" i="3"/>
  <c r="AE31" i="3" s="1"/>
  <c r="AB32" i="3" s="1"/>
  <c r="P29" i="3"/>
  <c r="D38" i="3"/>
  <c r="E38" i="3" s="1"/>
  <c r="F38" i="3" s="1"/>
  <c r="H37" i="3"/>
  <c r="I37" i="3"/>
  <c r="B63" i="5" l="1"/>
  <c r="W36" i="3"/>
  <c r="X36" i="3" s="1"/>
  <c r="AC32" i="3"/>
  <c r="Q29" i="3"/>
  <c r="R29" i="3" s="1"/>
  <c r="C39" i="3"/>
  <c r="D39" i="3"/>
  <c r="J37" i="3"/>
  <c r="K37" i="3" s="1"/>
  <c r="I38" i="3" s="1"/>
  <c r="B64" i="5" l="1"/>
  <c r="U37" i="3"/>
  <c r="V37" i="3"/>
  <c r="AD32" i="3"/>
  <c r="AE32" i="3" s="1"/>
  <c r="AB33" i="3" s="1"/>
  <c r="S29" i="3"/>
  <c r="E39" i="3"/>
  <c r="F39" i="3" s="1"/>
  <c r="C40" i="3" s="1"/>
  <c r="H38" i="3"/>
  <c r="J38" i="3" s="1"/>
  <c r="K38" i="3" s="1"/>
  <c r="B65" i="5" l="1"/>
  <c r="W37" i="3"/>
  <c r="X37" i="3" s="1"/>
  <c r="AC33" i="3"/>
  <c r="P30" i="3"/>
  <c r="D40" i="3"/>
  <c r="E40" i="3" s="1"/>
  <c r="F40" i="3" s="1"/>
  <c r="C41" i="3" s="1"/>
  <c r="H39" i="3"/>
  <c r="I39" i="3"/>
  <c r="B66" i="5" l="1"/>
  <c r="U38" i="3"/>
  <c r="V38" i="3"/>
  <c r="AD33" i="3"/>
  <c r="Q30" i="3"/>
  <c r="R30" i="3" s="1"/>
  <c r="J39" i="3"/>
  <c r="K39" i="3" s="1"/>
  <c r="D41" i="3"/>
  <c r="B67" i="5" l="1"/>
  <c r="W38" i="3"/>
  <c r="X38" i="3" s="1"/>
  <c r="AE33" i="3"/>
  <c r="AB34" i="3" s="1"/>
  <c r="S30" i="3"/>
  <c r="H40" i="3"/>
  <c r="I40" i="3"/>
  <c r="E41" i="3"/>
  <c r="F41" i="3" s="1"/>
  <c r="C42" i="3" s="1"/>
  <c r="B68" i="5" l="1"/>
  <c r="U39" i="3"/>
  <c r="V39" i="3"/>
  <c r="AC34" i="3"/>
  <c r="P31" i="3"/>
  <c r="J40" i="3"/>
  <c r="K40" i="3" s="1"/>
  <c r="H41" i="3" s="1"/>
  <c r="D42" i="3"/>
  <c r="B69" i="5" l="1"/>
  <c r="W39" i="3"/>
  <c r="X39" i="3" s="1"/>
  <c r="AD34" i="3"/>
  <c r="AE34" i="3" s="1"/>
  <c r="AB35" i="3" s="1"/>
  <c r="Q31" i="3"/>
  <c r="R31" i="3" s="1"/>
  <c r="I41" i="3"/>
  <c r="J41" i="3" s="1"/>
  <c r="K41" i="3" s="1"/>
  <c r="H42" i="3" s="1"/>
  <c r="E42" i="3"/>
  <c r="F42" i="3" s="1"/>
  <c r="C43" i="3" s="1"/>
  <c r="B70" i="5" l="1"/>
  <c r="V40" i="3"/>
  <c r="U40" i="3"/>
  <c r="W40" i="3" s="1"/>
  <c r="X40" i="3" s="1"/>
  <c r="S31" i="3"/>
  <c r="I42" i="3"/>
  <c r="J42" i="3" s="1"/>
  <c r="K42" i="3" s="1"/>
  <c r="H43" i="3" s="1"/>
  <c r="D43" i="3"/>
  <c r="B71" i="5" l="1"/>
  <c r="V41" i="3"/>
  <c r="U41" i="3"/>
  <c r="W41" i="3" s="1"/>
  <c r="X41" i="3" s="1"/>
  <c r="AC35" i="3"/>
  <c r="AD35" i="3" s="1"/>
  <c r="AE35" i="3" s="1"/>
  <c r="AB36" i="3" s="1"/>
  <c r="P32" i="3"/>
  <c r="I43" i="3"/>
  <c r="J43" i="3" s="1"/>
  <c r="K43" i="3" s="1"/>
  <c r="H44" i="3" s="1"/>
  <c r="E43" i="3"/>
  <c r="F43" i="3" s="1"/>
  <c r="C44" i="3" s="1"/>
  <c r="B72" i="5" l="1"/>
  <c r="U42" i="3"/>
  <c r="V42" i="3"/>
  <c r="Q32" i="3"/>
  <c r="R32" i="3" s="1"/>
  <c r="I44" i="3"/>
  <c r="J44" i="3" s="1"/>
  <c r="D44" i="3"/>
  <c r="B73" i="5" l="1"/>
  <c r="W42" i="3"/>
  <c r="X42" i="3" s="1"/>
  <c r="AC36" i="3"/>
  <c r="AD36" i="3" s="1"/>
  <c r="AE36" i="3" s="1"/>
  <c r="AB37" i="3" s="1"/>
  <c r="S32" i="3"/>
  <c r="K44" i="3"/>
  <c r="E44" i="3"/>
  <c r="F44" i="3" s="1"/>
  <c r="C45" i="3" s="1"/>
  <c r="B74" i="5" l="1"/>
  <c r="V43" i="3"/>
  <c r="U43" i="3"/>
  <c r="W43" i="3" s="1"/>
  <c r="X43" i="3" s="1"/>
  <c r="AC37" i="3"/>
  <c r="P33" i="3"/>
  <c r="H45" i="3"/>
  <c r="D45" i="3"/>
  <c r="B75" i="5" l="1"/>
  <c r="U44" i="3"/>
  <c r="V44" i="3"/>
  <c r="AD37" i="3"/>
  <c r="Q33" i="3"/>
  <c r="I45" i="3"/>
  <c r="J45" i="3" s="1"/>
  <c r="E45" i="3"/>
  <c r="F45" i="3" s="1"/>
  <c r="C46" i="3" s="1"/>
  <c r="B76" i="5" l="1"/>
  <c r="W44" i="3"/>
  <c r="X44" i="3" s="1"/>
  <c r="R33" i="3"/>
  <c r="S33" i="3" s="1"/>
  <c r="K45" i="3"/>
  <c r="H46" i="3" s="1"/>
  <c r="I46" i="3" s="1"/>
  <c r="J46" i="3" s="1"/>
  <c r="AE37" i="3"/>
  <c r="AB38" i="3" s="1"/>
  <c r="D46" i="3"/>
  <c r="B77" i="5" l="1"/>
  <c r="U45" i="3"/>
  <c r="V45" i="3"/>
  <c r="AC38" i="3"/>
  <c r="P34" i="3"/>
  <c r="K46" i="3"/>
  <c r="E46" i="3"/>
  <c r="F46" i="3" s="1"/>
  <c r="B78" i="5" l="1"/>
  <c r="C47" i="3"/>
  <c r="W45" i="3"/>
  <c r="AD38" i="3"/>
  <c r="AE38" i="3" s="1"/>
  <c r="AB39" i="3" s="1"/>
  <c r="Q34" i="3"/>
  <c r="R34" i="3" s="1"/>
  <c r="H47" i="3"/>
  <c r="D47" i="3"/>
  <c r="B79" i="5" l="1"/>
  <c r="X45" i="3"/>
  <c r="S34" i="3"/>
  <c r="I47" i="3"/>
  <c r="J47" i="3" s="1"/>
  <c r="E47" i="3"/>
  <c r="F47" i="3" s="1"/>
  <c r="C48" i="3" s="1"/>
  <c r="B80" i="5" l="1"/>
  <c r="U46" i="3"/>
  <c r="V46" i="3"/>
  <c r="AC39" i="3"/>
  <c r="AD39" i="3" s="1"/>
  <c r="AE39" i="3" s="1"/>
  <c r="AB40" i="3" s="1"/>
  <c r="P35" i="3"/>
  <c r="K47" i="3"/>
  <c r="D48" i="3"/>
  <c r="B81" i="5" l="1"/>
  <c r="W46" i="3"/>
  <c r="AC40" i="3"/>
  <c r="Q35" i="3"/>
  <c r="R35" i="3" s="1"/>
  <c r="H48" i="3"/>
  <c r="I48" i="3" s="1"/>
  <c r="J48" i="3" s="1"/>
  <c r="K48" i="3" s="1"/>
  <c r="E48" i="3"/>
  <c r="F48" i="3" s="1"/>
  <c r="C49" i="3" s="1"/>
  <c r="B82" i="5" l="1"/>
  <c r="X46" i="3"/>
  <c r="AD40" i="3"/>
  <c r="AE40" i="3" s="1"/>
  <c r="AB41" i="3" s="1"/>
  <c r="S35" i="3"/>
  <c r="H49" i="3"/>
  <c r="D49" i="3"/>
  <c r="B83" i="5" l="1"/>
  <c r="U47" i="3"/>
  <c r="V47" i="3"/>
  <c r="P36" i="3"/>
  <c r="E49" i="3"/>
  <c r="F49" i="3" s="1"/>
  <c r="C50" i="3" s="1"/>
  <c r="B84" i="5" l="1"/>
  <c r="W47" i="3"/>
  <c r="AC41" i="3"/>
  <c r="AD41" i="3" s="1"/>
  <c r="AE41" i="3" s="1"/>
  <c r="AB42" i="3" s="1"/>
  <c r="Q36" i="3"/>
  <c r="R36" i="3" s="1"/>
  <c r="D50" i="3"/>
  <c r="B85" i="5" l="1"/>
  <c r="X47" i="3"/>
  <c r="S36" i="3"/>
  <c r="E50" i="3"/>
  <c r="F50" i="3" s="1"/>
  <c r="C51" i="3" s="1"/>
  <c r="B86" i="5" l="1"/>
  <c r="U48" i="3"/>
  <c r="W48" i="3" s="1"/>
  <c r="V48" i="3"/>
  <c r="AC42" i="3"/>
  <c r="AD42" i="3" s="1"/>
  <c r="AE42" i="3" s="1"/>
  <c r="AB43" i="3" s="1"/>
  <c r="P37" i="3"/>
  <c r="D51" i="3"/>
  <c r="B87" i="5" l="1"/>
  <c r="X48" i="3"/>
  <c r="Q37" i="3"/>
  <c r="R37" i="3" s="1"/>
  <c r="E51" i="3"/>
  <c r="F51" i="3" s="1"/>
  <c r="C52" i="3" s="1"/>
  <c r="B88" i="5" l="1"/>
  <c r="V49" i="3"/>
  <c r="U49" i="3"/>
  <c r="W49" i="3" s="1"/>
  <c r="X49" i="3" s="1"/>
  <c r="AC43" i="3"/>
  <c r="AD43" i="3" s="1"/>
  <c r="AE43" i="3" s="1"/>
  <c r="AB44" i="3" s="1"/>
  <c r="S37" i="3"/>
  <c r="D52" i="3"/>
  <c r="B89" i="5" l="1"/>
  <c r="U50" i="3"/>
  <c r="V50" i="3"/>
  <c r="P38" i="3"/>
  <c r="E52" i="3"/>
  <c r="F52" i="3" s="1"/>
  <c r="C53" i="3" s="1"/>
  <c r="B90" i="5" l="1"/>
  <c r="W50" i="3"/>
  <c r="X50" i="3" s="1"/>
  <c r="AC44" i="3"/>
  <c r="AD44" i="3" s="1"/>
  <c r="AE44" i="3" s="1"/>
  <c r="AB45" i="3" s="1"/>
  <c r="Q38" i="3"/>
  <c r="R38" i="3" s="1"/>
  <c r="D53" i="3"/>
  <c r="E53" i="3" s="1"/>
  <c r="F53" i="3" s="1"/>
  <c r="C54" i="3" s="1"/>
  <c r="B91" i="5" l="1"/>
  <c r="U51" i="3"/>
  <c r="V51" i="3"/>
  <c r="S38" i="3"/>
  <c r="D54" i="3"/>
  <c r="B92" i="5" l="1"/>
  <c r="W51" i="3"/>
  <c r="X51" i="3" s="1"/>
  <c r="AC45" i="3"/>
  <c r="AD45" i="3" s="1"/>
  <c r="AE45" i="3" s="1"/>
  <c r="AB46" i="3" s="1"/>
  <c r="P39" i="3"/>
  <c r="Q39" i="3" s="1"/>
  <c r="R39" i="3" s="1"/>
  <c r="E54" i="3"/>
  <c r="F54" i="3" s="1"/>
  <c r="C55" i="3" s="1"/>
  <c r="B93" i="5" l="1"/>
  <c r="V52" i="3"/>
  <c r="U52" i="3"/>
  <c r="W52" i="3" s="1"/>
  <c r="X52" i="3" s="1"/>
  <c r="AC46" i="3"/>
  <c r="S39" i="3"/>
  <c r="D55" i="3"/>
  <c r="B94" i="5" l="1"/>
  <c r="U53" i="3"/>
  <c r="V53" i="3"/>
  <c r="AD46" i="3"/>
  <c r="AE46" i="3" s="1"/>
  <c r="AB47" i="3" s="1"/>
  <c r="P40" i="3"/>
  <c r="E55" i="3"/>
  <c r="F55" i="3" s="1"/>
  <c r="C56" i="3" s="1"/>
  <c r="B95" i="5" l="1"/>
  <c r="W53" i="3"/>
  <c r="X53" i="3" s="1"/>
  <c r="Q40" i="3"/>
  <c r="R40" i="3" s="1"/>
  <c r="S40" i="3" s="1"/>
  <c r="D56" i="3"/>
  <c r="B96" i="5" l="1"/>
  <c r="U54" i="3"/>
  <c r="V54" i="3"/>
  <c r="AC47" i="3"/>
  <c r="AD47" i="3" s="1"/>
  <c r="AE47" i="3" s="1"/>
  <c r="AB48" i="3" s="1"/>
  <c r="P41" i="3"/>
  <c r="E56" i="3"/>
  <c r="F56" i="3" s="1"/>
  <c r="C57" i="3" s="1"/>
  <c r="B97" i="5" l="1"/>
  <c r="W54" i="3"/>
  <c r="AC48" i="3"/>
  <c r="Q41" i="3"/>
  <c r="R41" i="3" s="1"/>
  <c r="D57" i="3"/>
  <c r="B98" i="5" l="1"/>
  <c r="X54" i="3"/>
  <c r="W8" i="3"/>
  <c r="AD48" i="3"/>
  <c r="AE48" i="3" s="1"/>
  <c r="AB49" i="3" s="1"/>
  <c r="S41" i="3"/>
  <c r="E57" i="3"/>
  <c r="F57" i="3" s="1"/>
  <c r="C58" i="3" s="1"/>
  <c r="B99" i="5" l="1"/>
  <c r="U55" i="3"/>
  <c r="V55" i="3"/>
  <c r="AC49" i="3"/>
  <c r="P42" i="3"/>
  <c r="D58" i="3"/>
  <c r="B100" i="5" l="1"/>
  <c r="W55" i="3"/>
  <c r="X55" i="3" s="1"/>
  <c r="AD49" i="3"/>
  <c r="Q42" i="3"/>
  <c r="R42" i="3" s="1"/>
  <c r="E58" i="3"/>
  <c r="F58" i="3" s="1"/>
  <c r="C59" i="3" s="1"/>
  <c r="B101" i="5" l="1"/>
  <c r="V56" i="3"/>
  <c r="U56" i="3"/>
  <c r="W56" i="3" s="1"/>
  <c r="X56" i="3" s="1"/>
  <c r="AE49" i="3"/>
  <c r="AB50" i="3" s="1"/>
  <c r="S42" i="3"/>
  <c r="D59" i="3"/>
  <c r="B102" i="5" l="1"/>
  <c r="U57" i="3"/>
  <c r="V57" i="3"/>
  <c r="AC50" i="3"/>
  <c r="P43" i="3"/>
  <c r="E59" i="3"/>
  <c r="F59" i="3" s="1"/>
  <c r="C60" i="3" s="1"/>
  <c r="B103" i="5" l="1"/>
  <c r="W57" i="3"/>
  <c r="X57" i="3" s="1"/>
  <c r="AD50" i="3"/>
  <c r="AE50" i="3" s="1"/>
  <c r="AB51" i="3" s="1"/>
  <c r="Q43" i="3"/>
  <c r="R43" i="3" s="1"/>
  <c r="D60" i="3"/>
  <c r="B104" i="5" l="1"/>
  <c r="V58" i="3"/>
  <c r="U58" i="3"/>
  <c r="W58" i="3" s="1"/>
  <c r="X58" i="3" s="1"/>
  <c r="S43" i="3"/>
  <c r="E60" i="3"/>
  <c r="F60" i="3" s="1"/>
  <c r="C61" i="3" s="1"/>
  <c r="B105" i="5" l="1"/>
  <c r="U59" i="3"/>
  <c r="V59" i="3"/>
  <c r="AC51" i="3"/>
  <c r="AD51" i="3" s="1"/>
  <c r="AE51" i="3" s="1"/>
  <c r="AB52" i="3" s="1"/>
  <c r="P44" i="3"/>
  <c r="D61" i="3"/>
  <c r="B106" i="5" l="1"/>
  <c r="W59" i="3"/>
  <c r="X59" i="3" s="1"/>
  <c r="AC52" i="3"/>
  <c r="Q44" i="3"/>
  <c r="R44" i="3" s="1"/>
  <c r="E61" i="3"/>
  <c r="F61" i="3" s="1"/>
  <c r="C62" i="3" s="1"/>
  <c r="B107" i="5" l="1"/>
  <c r="V60" i="3"/>
  <c r="U60" i="3"/>
  <c r="W60" i="3" s="1"/>
  <c r="X60" i="3" s="1"/>
  <c r="AD52" i="3"/>
  <c r="AE52" i="3" s="1"/>
  <c r="AB53" i="3" s="1"/>
  <c r="S44" i="3"/>
  <c r="D62" i="3"/>
  <c r="B108" i="5" l="1"/>
  <c r="U61" i="3"/>
  <c r="V61" i="3"/>
  <c r="AC53" i="3"/>
  <c r="P45" i="3"/>
  <c r="E62" i="3"/>
  <c r="F62" i="3" s="1"/>
  <c r="C63" i="3" s="1"/>
  <c r="B109" i="5" l="1"/>
  <c r="W61" i="3"/>
  <c r="X61" i="3" s="1"/>
  <c r="AD53" i="3"/>
  <c r="Q45" i="3"/>
  <c r="R45" i="3" s="1"/>
  <c r="D63" i="3"/>
  <c r="B110" i="5" l="1"/>
  <c r="U62" i="3"/>
  <c r="V62" i="3"/>
  <c r="AE53" i="3"/>
  <c r="AB54" i="3" s="1"/>
  <c r="S45" i="3"/>
  <c r="E63" i="3"/>
  <c r="F63" i="3" s="1"/>
  <c r="C64" i="3" s="1"/>
  <c r="B111" i="5" l="1"/>
  <c r="W62" i="3"/>
  <c r="X62" i="3" s="1"/>
  <c r="AC54" i="3"/>
  <c r="P46" i="3"/>
  <c r="D64" i="3"/>
  <c r="B112" i="5" l="1"/>
  <c r="U63" i="3"/>
  <c r="V63" i="3"/>
  <c r="AD54" i="3"/>
  <c r="AE54" i="3" s="1"/>
  <c r="AB55" i="3" s="1"/>
  <c r="Q46" i="3"/>
  <c r="E64" i="3"/>
  <c r="F64" i="3" s="1"/>
  <c r="C65" i="3" s="1"/>
  <c r="B113" i="5" l="1"/>
  <c r="R46" i="3"/>
  <c r="S46" i="3" s="1"/>
  <c r="W63" i="3"/>
  <c r="X63" i="3" s="1"/>
  <c r="D65" i="3"/>
  <c r="B114" i="5" l="1"/>
  <c r="V64" i="3"/>
  <c r="U64" i="3"/>
  <c r="AC55" i="3"/>
  <c r="AD55" i="3" s="1"/>
  <c r="AE55" i="3" s="1"/>
  <c r="AB56" i="3" s="1"/>
  <c r="P47" i="3"/>
  <c r="E65" i="3"/>
  <c r="F65" i="3" s="1"/>
  <c r="C66" i="3" s="1"/>
  <c r="W64" i="3" l="1"/>
  <c r="X64" i="3" s="1"/>
  <c r="U65" i="3" s="1"/>
  <c r="B115" i="5"/>
  <c r="AC56" i="3"/>
  <c r="Q47" i="3"/>
  <c r="R47" i="3" s="1"/>
  <c r="D66" i="3"/>
  <c r="V65" i="3" l="1"/>
  <c r="B116" i="5"/>
  <c r="W65" i="3"/>
  <c r="X65" i="3" s="1"/>
  <c r="AD56" i="3"/>
  <c r="AE56" i="3" s="1"/>
  <c r="AB57" i="3" s="1"/>
  <c r="S47" i="3"/>
  <c r="E66" i="3"/>
  <c r="F66" i="3" s="1"/>
  <c r="C67" i="3" s="1"/>
  <c r="B117" i="5" l="1"/>
  <c r="V66" i="3"/>
  <c r="U66" i="3"/>
  <c r="W66" i="3" s="1"/>
  <c r="X66" i="3" s="1"/>
  <c r="P48" i="3"/>
  <c r="D67" i="3"/>
  <c r="B118" i="5" l="1"/>
  <c r="V67" i="3"/>
  <c r="U67" i="3"/>
  <c r="W67" i="3" s="1"/>
  <c r="X67" i="3" s="1"/>
  <c r="AC57" i="3"/>
  <c r="AD57" i="3" s="1"/>
  <c r="AE57" i="3" s="1"/>
  <c r="AB58" i="3" s="1"/>
  <c r="Q48" i="3"/>
  <c r="R48" i="3" s="1"/>
  <c r="E67" i="3"/>
  <c r="F67" i="3" s="1"/>
  <c r="C68" i="3" s="1"/>
  <c r="B119" i="5" l="1"/>
  <c r="V68" i="3"/>
  <c r="U68" i="3"/>
  <c r="AC58" i="3"/>
  <c r="S48" i="3"/>
  <c r="D68" i="3"/>
  <c r="B120" i="5" l="1"/>
  <c r="W68" i="3"/>
  <c r="X68" i="3" s="1"/>
  <c r="U69" i="3" s="1"/>
  <c r="AD58" i="3"/>
  <c r="AE58" i="3" s="1"/>
  <c r="AB59" i="3" s="1"/>
  <c r="P49" i="3"/>
  <c r="E68" i="3"/>
  <c r="F68" i="3" s="1"/>
  <c r="C69" i="3" s="1"/>
  <c r="V69" i="3" l="1"/>
  <c r="B121" i="5"/>
  <c r="W69" i="3"/>
  <c r="X69" i="3" s="1"/>
  <c r="AC59" i="3"/>
  <c r="Q49" i="3"/>
  <c r="R49" i="3" s="1"/>
  <c r="D69" i="3"/>
  <c r="E69" i="3" s="1"/>
  <c r="F69" i="3" s="1"/>
  <c r="C70" i="3" s="1"/>
  <c r="B122" i="5" l="1"/>
  <c r="V70" i="3"/>
  <c r="U70" i="3"/>
  <c r="W70" i="3" s="1"/>
  <c r="X70" i="3" s="1"/>
  <c r="AD59" i="3"/>
  <c r="AE59" i="3" s="1"/>
  <c r="AB60" i="3" s="1"/>
  <c r="S49" i="3"/>
  <c r="D70" i="3"/>
  <c r="B123" i="5" l="1"/>
  <c r="V71" i="3"/>
  <c r="U71" i="3"/>
  <c r="W71" i="3" s="1"/>
  <c r="X71" i="3" s="1"/>
  <c r="P50" i="3"/>
  <c r="E70" i="3"/>
  <c r="F70" i="3" s="1"/>
  <c r="C71" i="3" s="1"/>
  <c r="B124" i="5" l="1"/>
  <c r="U72" i="3"/>
  <c r="V72" i="3"/>
  <c r="AC60" i="3"/>
  <c r="AD60" i="3" s="1"/>
  <c r="AE60" i="3" s="1"/>
  <c r="AB61" i="3" s="1"/>
  <c r="Q50" i="3"/>
  <c r="R50" i="3" s="1"/>
  <c r="S50" i="3" s="1"/>
  <c r="D71" i="3"/>
  <c r="B125" i="5" l="1"/>
  <c r="W72" i="3"/>
  <c r="X72" i="3" s="1"/>
  <c r="P51" i="3"/>
  <c r="Q51" i="3" s="1"/>
  <c r="R51" i="3" s="1"/>
  <c r="E71" i="3"/>
  <c r="F71" i="3" s="1"/>
  <c r="C72" i="3" s="1"/>
  <c r="B126" i="5" l="1"/>
  <c r="U73" i="3"/>
  <c r="V73" i="3"/>
  <c r="AC61" i="3"/>
  <c r="AD61" i="3" s="1"/>
  <c r="AE61" i="3" s="1"/>
  <c r="AB62" i="3" s="1"/>
  <c r="S51" i="3"/>
  <c r="D72" i="3"/>
  <c r="B127" i="5" l="1"/>
  <c r="W73" i="3"/>
  <c r="X73" i="3" s="1"/>
  <c r="AC62" i="3"/>
  <c r="P52" i="3"/>
  <c r="E72" i="3"/>
  <c r="F72" i="3" s="1"/>
  <c r="C73" i="3" s="1"/>
  <c r="B128" i="5" l="1"/>
  <c r="V74" i="3"/>
  <c r="U74" i="3"/>
  <c r="W74" i="3" s="1"/>
  <c r="X74" i="3" s="1"/>
  <c r="AD62" i="3"/>
  <c r="AE62" i="3" s="1"/>
  <c r="AB63" i="3" s="1"/>
  <c r="Q52" i="3"/>
  <c r="R52" i="3" s="1"/>
  <c r="S52" i="3" s="1"/>
  <c r="D73" i="3"/>
  <c r="E73" i="3" s="1"/>
  <c r="F73" i="3" s="1"/>
  <c r="C74" i="3" s="1"/>
  <c r="B129" i="5" l="1"/>
  <c r="U75" i="3"/>
  <c r="V75" i="3"/>
  <c r="P53" i="3"/>
  <c r="D74" i="3"/>
  <c r="B130" i="5" l="1"/>
  <c r="W75" i="3"/>
  <c r="X75" i="3" s="1"/>
  <c r="AC63" i="3"/>
  <c r="AD63" i="3" s="1"/>
  <c r="AE63" i="3" s="1"/>
  <c r="AB64" i="3" s="1"/>
  <c r="Q53" i="3"/>
  <c r="R53" i="3" s="1"/>
  <c r="E74" i="3"/>
  <c r="F74" i="3" s="1"/>
  <c r="C75" i="3" s="1"/>
  <c r="B131" i="5" l="1"/>
  <c r="U76" i="3"/>
  <c r="V76" i="3"/>
  <c r="AC64" i="3"/>
  <c r="S53" i="3"/>
  <c r="D75" i="3"/>
  <c r="B132" i="5" l="1"/>
  <c r="W76" i="3"/>
  <c r="X76" i="3" s="1"/>
  <c r="AD64" i="3"/>
  <c r="AE64" i="3" s="1"/>
  <c r="AB65" i="3" s="1"/>
  <c r="P54" i="3"/>
  <c r="E75" i="3"/>
  <c r="F75" i="3" s="1"/>
  <c r="C76" i="3" s="1"/>
  <c r="B133" i="5" l="1"/>
  <c r="U77" i="3"/>
  <c r="V77" i="3"/>
  <c r="AC65" i="3"/>
  <c r="Q54" i="3"/>
  <c r="R54" i="3" s="1"/>
  <c r="D76" i="3"/>
  <c r="B134" i="5" l="1"/>
  <c r="W77" i="3"/>
  <c r="X77" i="3" s="1"/>
  <c r="AD65" i="3"/>
  <c r="AE65" i="3" s="1"/>
  <c r="AB66" i="3" s="1"/>
  <c r="S54" i="3"/>
  <c r="E76" i="3"/>
  <c r="F76" i="3" s="1"/>
  <c r="C77" i="3" s="1"/>
  <c r="B135" i="5" l="1"/>
  <c r="V78" i="3"/>
  <c r="U78" i="3"/>
  <c r="W78" i="3" s="1"/>
  <c r="X78" i="3" s="1"/>
  <c r="AC66" i="3"/>
  <c r="P55" i="3"/>
  <c r="D77" i="3"/>
  <c r="E77" i="3" s="1"/>
  <c r="F77" i="3" s="1"/>
  <c r="C78" i="3" s="1"/>
  <c r="B136" i="5" l="1"/>
  <c r="U79" i="3"/>
  <c r="V79" i="3"/>
  <c r="AD66" i="3"/>
  <c r="AE66" i="3" s="1"/>
  <c r="AB67" i="3" s="1"/>
  <c r="Q55" i="3"/>
  <c r="R55" i="3" s="1"/>
  <c r="D78" i="3"/>
  <c r="B137" i="5" l="1"/>
  <c r="W79" i="3"/>
  <c r="X79" i="3" s="1"/>
  <c r="S55" i="3"/>
  <c r="E78" i="3"/>
  <c r="F78" i="3" s="1"/>
  <c r="C79" i="3" s="1"/>
  <c r="B138" i="5" l="1"/>
  <c r="V80" i="3"/>
  <c r="U80" i="3"/>
  <c r="AC67" i="3"/>
  <c r="AD67" i="3" s="1"/>
  <c r="AE67" i="3" s="1"/>
  <c r="AB68" i="3" s="1"/>
  <c r="P56" i="3"/>
  <c r="D79" i="3"/>
  <c r="B139" i="5" l="1"/>
  <c r="W80" i="3"/>
  <c r="X80" i="3" s="1"/>
  <c r="U81" i="3" s="1"/>
  <c r="Q56" i="3"/>
  <c r="R56" i="3" s="1"/>
  <c r="E79" i="3"/>
  <c r="F79" i="3" s="1"/>
  <c r="C80" i="3" s="1"/>
  <c r="B140" i="5" l="1"/>
  <c r="V81" i="3"/>
  <c r="W81" i="3" s="1"/>
  <c r="X81" i="3" s="1"/>
  <c r="AC68" i="3"/>
  <c r="AD68" i="3" s="1"/>
  <c r="AE68" i="3" s="1"/>
  <c r="AB69" i="3" s="1"/>
  <c r="S56" i="3"/>
  <c r="D80" i="3"/>
  <c r="B141" i="5" l="1"/>
  <c r="V82" i="3"/>
  <c r="U82" i="3"/>
  <c r="W82" i="3" s="1"/>
  <c r="X82" i="3" s="1"/>
  <c r="P57" i="3"/>
  <c r="E80" i="3"/>
  <c r="F80" i="3" s="1"/>
  <c r="C81" i="3" s="1"/>
  <c r="B142" i="5" l="1"/>
  <c r="U83" i="3"/>
  <c r="V83" i="3"/>
  <c r="AC69" i="3"/>
  <c r="AD69" i="3" s="1"/>
  <c r="AE69" i="3" s="1"/>
  <c r="AB70" i="3" s="1"/>
  <c r="Q57" i="3"/>
  <c r="R57" i="3" s="1"/>
  <c r="D81" i="3"/>
  <c r="E81" i="3" s="1"/>
  <c r="F81" i="3" s="1"/>
  <c r="C82" i="3" s="1"/>
  <c r="B143" i="5" l="1"/>
  <c r="W83" i="3"/>
  <c r="X83" i="3" s="1"/>
  <c r="AC70" i="3"/>
  <c r="S57" i="3"/>
  <c r="D82" i="3"/>
  <c r="B144" i="5" l="1"/>
  <c r="V84" i="3"/>
  <c r="U84" i="3"/>
  <c r="W84" i="3" s="1"/>
  <c r="X84" i="3" s="1"/>
  <c r="AD70" i="3"/>
  <c r="AE70" i="3" s="1"/>
  <c r="AB71" i="3" s="1"/>
  <c r="P58" i="3"/>
  <c r="E82" i="3"/>
  <c r="F82" i="3" s="1"/>
  <c r="C83" i="3" s="1"/>
  <c r="B145" i="5" l="1"/>
  <c r="U85" i="3"/>
  <c r="V85" i="3"/>
  <c r="Q58" i="3"/>
  <c r="R58" i="3" s="1"/>
  <c r="D83" i="3"/>
  <c r="E83" i="3" s="1"/>
  <c r="F83" i="3" s="1"/>
  <c r="C84" i="3" s="1"/>
  <c r="B146" i="5" l="1"/>
  <c r="W85" i="3"/>
  <c r="X85" i="3" s="1"/>
  <c r="AC71" i="3"/>
  <c r="AD71" i="3" s="1"/>
  <c r="AE71" i="3" s="1"/>
  <c r="AB72" i="3" s="1"/>
  <c r="S58" i="3"/>
  <c r="D84" i="3"/>
  <c r="B147" i="5" l="1"/>
  <c r="U86" i="3"/>
  <c r="V86" i="3"/>
  <c r="AC72" i="3"/>
  <c r="P59" i="3"/>
  <c r="E84" i="3"/>
  <c r="F84" i="3" s="1"/>
  <c r="C85" i="3" s="1"/>
  <c r="B148" i="5" l="1"/>
  <c r="W86" i="3"/>
  <c r="X86" i="3" s="1"/>
  <c r="AD72" i="3"/>
  <c r="AE72" i="3" s="1"/>
  <c r="AB73" i="3" s="1"/>
  <c r="Q59" i="3"/>
  <c r="R59" i="3" s="1"/>
  <c r="D85" i="3"/>
  <c r="B149" i="5" l="1"/>
  <c r="U87" i="3"/>
  <c r="V87" i="3"/>
  <c r="S59" i="3"/>
  <c r="E85" i="3"/>
  <c r="F85" i="3" s="1"/>
  <c r="C86" i="3" s="1"/>
  <c r="B150" i="5" l="1"/>
  <c r="W87" i="3"/>
  <c r="X87" i="3" s="1"/>
  <c r="AC73" i="3"/>
  <c r="AD73" i="3" s="1"/>
  <c r="AE73" i="3" s="1"/>
  <c r="AB74" i="3" s="1"/>
  <c r="P60" i="3"/>
  <c r="D86" i="3"/>
  <c r="B151" i="5" l="1"/>
  <c r="V88" i="3"/>
  <c r="U88" i="3"/>
  <c r="AC74" i="3"/>
  <c r="Q60" i="3"/>
  <c r="R60" i="3" s="1"/>
  <c r="E86" i="3"/>
  <c r="F86" i="3" s="1"/>
  <c r="C87" i="3" s="1"/>
  <c r="B152" i="5" l="1"/>
  <c r="W88" i="3"/>
  <c r="X88" i="3" s="1"/>
  <c r="V89" i="3" s="1"/>
  <c r="AD74" i="3"/>
  <c r="AE74" i="3" s="1"/>
  <c r="AB75" i="3" s="1"/>
  <c r="S60" i="3"/>
  <c r="D87" i="3"/>
  <c r="U89" i="3" l="1"/>
  <c r="W89" i="3" s="1"/>
  <c r="X89" i="3" s="1"/>
  <c r="B153" i="5"/>
  <c r="P61" i="3"/>
  <c r="E87" i="3"/>
  <c r="F87" i="3" s="1"/>
  <c r="C88" i="3" s="1"/>
  <c r="U90" i="3" l="1"/>
  <c r="V90" i="3"/>
  <c r="B154" i="5"/>
  <c r="W90" i="3"/>
  <c r="X90" i="3" s="1"/>
  <c r="AC75" i="3"/>
  <c r="AD75" i="3" s="1"/>
  <c r="AE75" i="3" s="1"/>
  <c r="AB76" i="3" s="1"/>
  <c r="Q61" i="3"/>
  <c r="R61" i="3" s="1"/>
  <c r="D88" i="3"/>
  <c r="B155" i="5" l="1"/>
  <c r="U91" i="3"/>
  <c r="V91" i="3"/>
  <c r="S61" i="3"/>
  <c r="E88" i="3"/>
  <c r="F88" i="3" s="1"/>
  <c r="C89" i="3" s="1"/>
  <c r="B156" i="5" l="1"/>
  <c r="W91" i="3"/>
  <c r="X91" i="3" s="1"/>
  <c r="AC76" i="3"/>
  <c r="AD76" i="3" s="1"/>
  <c r="AE76" i="3" s="1"/>
  <c r="AB77" i="3" s="1"/>
  <c r="P62" i="3"/>
  <c r="D89" i="3"/>
  <c r="B157" i="5" l="1"/>
  <c r="V92" i="3"/>
  <c r="U92" i="3"/>
  <c r="W92" i="3" s="1"/>
  <c r="X92" i="3" s="1"/>
  <c r="Q62" i="3"/>
  <c r="R62" i="3" s="1"/>
  <c r="E89" i="3"/>
  <c r="F89" i="3" s="1"/>
  <c r="C90" i="3" s="1"/>
  <c r="B158" i="5" l="1"/>
  <c r="U93" i="3"/>
  <c r="V93" i="3"/>
  <c r="AC77" i="3"/>
  <c r="AD77" i="3" s="1"/>
  <c r="AE77" i="3" s="1"/>
  <c r="AB78" i="3" s="1"/>
  <c r="S62" i="3"/>
  <c r="D90" i="3"/>
  <c r="B159" i="5" l="1"/>
  <c r="W93" i="3"/>
  <c r="X93" i="3" s="1"/>
  <c r="AC78" i="3"/>
  <c r="P63" i="3"/>
  <c r="E90" i="3"/>
  <c r="F90" i="3" s="1"/>
  <c r="C91" i="3" s="1"/>
  <c r="B160" i="5" l="1"/>
  <c r="U94" i="3"/>
  <c r="V94" i="3"/>
  <c r="AD78" i="3"/>
  <c r="AE78" i="3" s="1"/>
  <c r="AB79" i="3" s="1"/>
  <c r="Q63" i="3"/>
  <c r="R63" i="3" s="1"/>
  <c r="D91" i="3"/>
  <c r="B161" i="5" l="1"/>
  <c r="W94" i="3"/>
  <c r="X94" i="3" s="1"/>
  <c r="S63" i="3"/>
  <c r="E91" i="3"/>
  <c r="F91" i="3" s="1"/>
  <c r="C92" i="3" s="1"/>
  <c r="B162" i="5" l="1"/>
  <c r="U95" i="3"/>
  <c r="V95" i="3"/>
  <c r="AC79" i="3"/>
  <c r="AD79" i="3" s="1"/>
  <c r="AE79" i="3" s="1"/>
  <c r="AB80" i="3" s="1"/>
  <c r="P64" i="3"/>
  <c r="D92" i="3"/>
  <c r="B163" i="5" l="1"/>
  <c r="W95" i="3"/>
  <c r="X95" i="3" s="1"/>
  <c r="AC80" i="3"/>
  <c r="Q64" i="3"/>
  <c r="R64" i="3" s="1"/>
  <c r="E92" i="3"/>
  <c r="F92" i="3" s="1"/>
  <c r="C93" i="3" s="1"/>
  <c r="B164" i="5" l="1"/>
  <c r="V96" i="3"/>
  <c r="U96" i="3"/>
  <c r="AD80" i="3"/>
  <c r="AE80" i="3" s="1"/>
  <c r="AB81" i="3" s="1"/>
  <c r="S64" i="3"/>
  <c r="D93" i="3"/>
  <c r="W96" i="3" l="1"/>
  <c r="X96" i="3" s="1"/>
  <c r="U97" i="3" s="1"/>
  <c r="B165" i="5"/>
  <c r="AC81" i="3"/>
  <c r="P65" i="3"/>
  <c r="E93" i="3"/>
  <c r="F93" i="3" s="1"/>
  <c r="C94" i="3" s="1"/>
  <c r="V97" i="3" l="1"/>
  <c r="B166" i="5"/>
  <c r="W97" i="3"/>
  <c r="X97" i="3" s="1"/>
  <c r="AD81" i="3"/>
  <c r="AE81" i="3" s="1"/>
  <c r="AB82" i="3" s="1"/>
  <c r="Q65" i="3"/>
  <c r="R65" i="3" s="1"/>
  <c r="D94" i="3"/>
  <c r="B167" i="5" l="1"/>
  <c r="V98" i="3"/>
  <c r="U98" i="3"/>
  <c r="AC82" i="3"/>
  <c r="S65" i="3"/>
  <c r="E94" i="3"/>
  <c r="F94" i="3" s="1"/>
  <c r="C95" i="3" s="1"/>
  <c r="B168" i="5" l="1"/>
  <c r="W98" i="3"/>
  <c r="X98" i="3" s="1"/>
  <c r="U99" i="3" s="1"/>
  <c r="AD82" i="3"/>
  <c r="AE82" i="3" s="1"/>
  <c r="AB83" i="3" s="1"/>
  <c r="P66" i="3"/>
  <c r="D95" i="3"/>
  <c r="E95" i="3" s="1"/>
  <c r="F95" i="3" s="1"/>
  <c r="C96" i="3" s="1"/>
  <c r="V99" i="3" l="1"/>
  <c r="B169" i="5"/>
  <c r="W99" i="3"/>
  <c r="X99" i="3" s="1"/>
  <c r="Q66" i="3"/>
  <c r="R66" i="3" s="1"/>
  <c r="D96" i="3"/>
  <c r="B170" i="5" l="1"/>
  <c r="V100" i="3"/>
  <c r="U100" i="3"/>
  <c r="W100" i="3" s="1"/>
  <c r="X100" i="3" s="1"/>
  <c r="AC83" i="3"/>
  <c r="AD83" i="3" s="1"/>
  <c r="AE83" i="3" s="1"/>
  <c r="AB84" i="3" s="1"/>
  <c r="S66" i="3"/>
  <c r="E96" i="3"/>
  <c r="F96" i="3" s="1"/>
  <c r="C97" i="3" s="1"/>
  <c r="B171" i="5" l="1"/>
  <c r="U101" i="3"/>
  <c r="V101" i="3"/>
  <c r="P67" i="3"/>
  <c r="D97" i="3"/>
  <c r="E97" i="3" s="1"/>
  <c r="F97" i="3" s="1"/>
  <c r="C98" i="3" s="1"/>
  <c r="B172" i="5" l="1"/>
  <c r="W101" i="3"/>
  <c r="X101" i="3" s="1"/>
  <c r="AC84" i="3"/>
  <c r="AD84" i="3" s="1"/>
  <c r="AE84" i="3" s="1"/>
  <c r="AB85" i="3" s="1"/>
  <c r="Q67" i="3"/>
  <c r="R67" i="3" s="1"/>
  <c r="D98" i="3"/>
  <c r="B173" i="5" l="1"/>
  <c r="U102" i="3"/>
  <c r="V102" i="3"/>
  <c r="S67" i="3"/>
  <c r="E98" i="3"/>
  <c r="F98" i="3" s="1"/>
  <c r="C99" i="3" s="1"/>
  <c r="B174" i="5" l="1"/>
  <c r="W102" i="3"/>
  <c r="X102" i="3" s="1"/>
  <c r="AC85" i="3"/>
  <c r="AD85" i="3" s="1"/>
  <c r="AE85" i="3" s="1"/>
  <c r="AB86" i="3" s="1"/>
  <c r="P68" i="3"/>
  <c r="D99" i="3"/>
  <c r="B175" i="5" l="1"/>
  <c r="U103" i="3"/>
  <c r="V103" i="3"/>
  <c r="Q68" i="3"/>
  <c r="R68" i="3" s="1"/>
  <c r="E99" i="3"/>
  <c r="F99" i="3" s="1"/>
  <c r="C100" i="3" s="1"/>
  <c r="B176" i="5" l="1"/>
  <c r="W103" i="3"/>
  <c r="X103" i="3" s="1"/>
  <c r="AC86" i="3"/>
  <c r="AD86" i="3" s="1"/>
  <c r="AE86" i="3" s="1"/>
  <c r="AB87" i="3" s="1"/>
  <c r="S68" i="3"/>
  <c r="D100" i="3"/>
  <c r="B177" i="5" l="1"/>
  <c r="V104" i="3"/>
  <c r="U104" i="3"/>
  <c r="W104" i="3" s="1"/>
  <c r="X104" i="3" s="1"/>
  <c r="AC87" i="3"/>
  <c r="P69" i="3"/>
  <c r="E100" i="3"/>
  <c r="F100" i="3" s="1"/>
  <c r="C101" i="3" s="1"/>
  <c r="B178" i="5" l="1"/>
  <c r="U105" i="3"/>
  <c r="V105" i="3"/>
  <c r="AD87" i="3"/>
  <c r="AE87" i="3" s="1"/>
  <c r="AB88" i="3" s="1"/>
  <c r="Q69" i="3"/>
  <c r="R69" i="3" s="1"/>
  <c r="D101" i="3"/>
  <c r="B179" i="5" l="1"/>
  <c r="W105" i="3"/>
  <c r="X105" i="3" s="1"/>
  <c r="S69" i="3"/>
  <c r="P70" i="3" s="1"/>
  <c r="E101" i="3"/>
  <c r="F101" i="3" s="1"/>
  <c r="B180" i="5" l="1"/>
  <c r="U106" i="3"/>
  <c r="V106" i="3"/>
  <c r="AC88" i="3"/>
  <c r="AD88" i="3" s="1"/>
  <c r="AE88" i="3" s="1"/>
  <c r="AB89" i="3" s="1"/>
  <c r="Q70" i="3"/>
  <c r="R70" i="3" s="1"/>
  <c r="S70" i="3" s="1"/>
  <c r="D102" i="3"/>
  <c r="C102" i="3"/>
  <c r="B181" i="5" l="1"/>
  <c r="W106" i="3"/>
  <c r="X106" i="3" s="1"/>
  <c r="P71" i="3"/>
  <c r="E102" i="3"/>
  <c r="F102" i="3" s="1"/>
  <c r="D103" i="3" s="1"/>
  <c r="B182" i="5" l="1"/>
  <c r="U107" i="3"/>
  <c r="V107" i="3"/>
  <c r="AC89" i="3"/>
  <c r="AD89" i="3" s="1"/>
  <c r="AE89" i="3" s="1"/>
  <c r="AB90" i="3" s="1"/>
  <c r="Q71" i="3"/>
  <c r="R71" i="3" s="1"/>
  <c r="C103" i="3"/>
  <c r="E103" i="3" s="1"/>
  <c r="F103" i="3" s="1"/>
  <c r="D104" i="3" s="1"/>
  <c r="B183" i="5" l="1"/>
  <c r="W107" i="3"/>
  <c r="X107" i="3" s="1"/>
  <c r="S71" i="3"/>
  <c r="C104" i="3"/>
  <c r="E104" i="3" s="1"/>
  <c r="F104" i="3" s="1"/>
  <c r="C105" i="3" s="1"/>
  <c r="B184" i="5" l="1"/>
  <c r="V108" i="3"/>
  <c r="U108" i="3"/>
  <c r="AC90" i="3"/>
  <c r="AD90" i="3" s="1"/>
  <c r="AE90" i="3" s="1"/>
  <c r="AB91" i="3" s="1"/>
  <c r="P72" i="3"/>
  <c r="D105" i="3"/>
  <c r="E105" i="3" s="1"/>
  <c r="F105" i="3" s="1"/>
  <c r="C106" i="3" s="1"/>
  <c r="W108" i="3" l="1"/>
  <c r="X108" i="3" s="1"/>
  <c r="V109" i="3" s="1"/>
  <c r="B185" i="5"/>
  <c r="AC91" i="3"/>
  <c r="Q72" i="3"/>
  <c r="R72" i="3" s="1"/>
  <c r="D106" i="3"/>
  <c r="E106" i="3" s="1"/>
  <c r="F106" i="3" s="1"/>
  <c r="C107" i="3" s="1"/>
  <c r="U109" i="3" l="1"/>
  <c r="W109" i="3" s="1"/>
  <c r="X109" i="3" s="1"/>
  <c r="V110" i="3" s="1"/>
  <c r="B186" i="5"/>
  <c r="AD91" i="3"/>
  <c r="AE91" i="3" s="1"/>
  <c r="AB92" i="3" s="1"/>
  <c r="S72" i="3"/>
  <c r="D107" i="3"/>
  <c r="U110" i="3" l="1"/>
  <c r="W110" i="3" s="1"/>
  <c r="X110" i="3" s="1"/>
  <c r="B187" i="5"/>
  <c r="P73" i="3"/>
  <c r="E107" i="3"/>
  <c r="F107" i="3" s="1"/>
  <c r="U111" i="3" l="1"/>
  <c r="V111" i="3"/>
  <c r="B188" i="5"/>
  <c r="AC92" i="3"/>
  <c r="AD92" i="3" s="1"/>
  <c r="AE92" i="3" s="1"/>
  <c r="AB93" i="3" s="1"/>
  <c r="Q73" i="3"/>
  <c r="R73" i="3" s="1"/>
  <c r="D108" i="3"/>
  <c r="C108" i="3"/>
  <c r="W111" i="3" l="1"/>
  <c r="X111" i="3" s="1"/>
  <c r="B189" i="5"/>
  <c r="E108" i="3"/>
  <c r="F108" i="3" s="1"/>
  <c r="C109" i="3" s="1"/>
  <c r="S73" i="3"/>
  <c r="D109" i="3"/>
  <c r="U112" i="3" l="1"/>
  <c r="V112" i="3"/>
  <c r="B190" i="5"/>
  <c r="AC93" i="3"/>
  <c r="AD93" i="3" s="1"/>
  <c r="AE93" i="3" s="1"/>
  <c r="AB94" i="3" s="1"/>
  <c r="P74" i="3"/>
  <c r="E109" i="3"/>
  <c r="F109" i="3" s="1"/>
  <c r="C110" i="3" s="1"/>
  <c r="W112" i="3" l="1"/>
  <c r="X112" i="3" s="1"/>
  <c r="B191" i="5"/>
  <c r="AC94" i="3"/>
  <c r="Q74" i="3"/>
  <c r="R74" i="3" s="1"/>
  <c r="D110" i="3"/>
  <c r="E110" i="3" s="1"/>
  <c r="F110" i="3" s="1"/>
  <c r="U113" i="3" l="1"/>
  <c r="V113" i="3"/>
  <c r="B192" i="5"/>
  <c r="AD94" i="3"/>
  <c r="AE94" i="3" s="1"/>
  <c r="AB95" i="3" s="1"/>
  <c r="S74" i="3"/>
  <c r="D111" i="3"/>
  <c r="C111" i="3"/>
  <c r="W113" i="3" l="1"/>
  <c r="X113" i="3" s="1"/>
  <c r="B193" i="5"/>
  <c r="P75" i="3"/>
  <c r="E111" i="3"/>
  <c r="F111" i="3" s="1"/>
  <c r="C112" i="3" s="1"/>
  <c r="U114" i="3" l="1"/>
  <c r="V114" i="3"/>
  <c r="B194" i="5"/>
  <c r="AC95" i="3"/>
  <c r="AD95" i="3" s="1"/>
  <c r="AE95" i="3" s="1"/>
  <c r="AB96" i="3" s="1"/>
  <c r="Q75" i="3"/>
  <c r="R75" i="3" s="1"/>
  <c r="S75" i="3" s="1"/>
  <c r="D112" i="3"/>
  <c r="E112" i="3" s="1"/>
  <c r="F112" i="3" s="1"/>
  <c r="C113" i="3" s="1"/>
  <c r="W114" i="3" l="1"/>
  <c r="X114" i="3" s="1"/>
  <c r="U115" i="3" s="1"/>
  <c r="V115" i="3"/>
  <c r="W115" i="3" s="1"/>
  <c r="X115" i="3" s="1"/>
  <c r="B195" i="5"/>
  <c r="P76" i="3"/>
  <c r="D113" i="3"/>
  <c r="E113" i="3" s="1"/>
  <c r="F113" i="3" s="1"/>
  <c r="C114" i="3" s="1"/>
  <c r="U116" i="3" l="1"/>
  <c r="V116" i="3"/>
  <c r="B196" i="5"/>
  <c r="AC96" i="3"/>
  <c r="AD96" i="3" s="1"/>
  <c r="AE96" i="3" s="1"/>
  <c r="AB97" i="3" s="1"/>
  <c r="Q76" i="3"/>
  <c r="R76" i="3" s="1"/>
  <c r="S76" i="3" s="1"/>
  <c r="D114" i="3"/>
  <c r="E114" i="3" s="1"/>
  <c r="F114" i="3" s="1"/>
  <c r="C115" i="3" s="1"/>
  <c r="W116" i="3" l="1"/>
  <c r="X116" i="3" s="1"/>
  <c r="B197" i="5"/>
  <c r="P77" i="3"/>
  <c r="D115" i="3"/>
  <c r="V117" i="3" l="1"/>
  <c r="U117" i="3"/>
  <c r="W117" i="3" s="1"/>
  <c r="X117" i="3" s="1"/>
  <c r="B198" i="5"/>
  <c r="U118" i="3"/>
  <c r="V118" i="3"/>
  <c r="AC97" i="3"/>
  <c r="AD97" i="3" s="1"/>
  <c r="AE97" i="3" s="1"/>
  <c r="AB98" i="3" s="1"/>
  <c r="Q77" i="3"/>
  <c r="R77" i="3" s="1"/>
  <c r="S77" i="3" s="1"/>
  <c r="E115" i="3"/>
  <c r="F115" i="3" s="1"/>
  <c r="C116" i="3" s="1"/>
  <c r="B199" i="5" l="1"/>
  <c r="W118" i="3"/>
  <c r="X118" i="3" s="1"/>
  <c r="P78" i="3"/>
  <c r="D116" i="3"/>
  <c r="E116" i="3" s="1"/>
  <c r="F116" i="3" s="1"/>
  <c r="C117" i="3" s="1"/>
  <c r="B200" i="5" l="1"/>
  <c r="U119" i="3"/>
  <c r="V119" i="3"/>
  <c r="AC98" i="3"/>
  <c r="AD98" i="3" s="1"/>
  <c r="AE98" i="3" s="1"/>
  <c r="AB99" i="3" s="1"/>
  <c r="Q78" i="3"/>
  <c r="R78" i="3" s="1"/>
  <c r="S78" i="3" s="1"/>
  <c r="D117" i="3"/>
  <c r="B201" i="5" l="1"/>
  <c r="W119" i="3"/>
  <c r="X119" i="3" s="1"/>
  <c r="AC99" i="3"/>
  <c r="P79" i="3"/>
  <c r="E117" i="3"/>
  <c r="F117" i="3" s="1"/>
  <c r="C118" i="3" s="1"/>
  <c r="B202" i="5" l="1"/>
  <c r="V120" i="3"/>
  <c r="U120" i="3"/>
  <c r="AD99" i="3"/>
  <c r="AE99" i="3" s="1"/>
  <c r="AB100" i="3" s="1"/>
  <c r="Q79" i="3"/>
  <c r="R79" i="3" s="1"/>
  <c r="S79" i="3" s="1"/>
  <c r="D118" i="3"/>
  <c r="E118" i="3" s="1"/>
  <c r="F118" i="3" s="1"/>
  <c r="C119" i="3" s="1"/>
  <c r="B203" i="5" l="1"/>
  <c r="W120" i="3"/>
  <c r="X120" i="3" s="1"/>
  <c r="U121" i="3" s="1"/>
  <c r="P80" i="3"/>
  <c r="D119" i="3"/>
  <c r="B204" i="5" l="1"/>
  <c r="V121" i="3"/>
  <c r="W121" i="3"/>
  <c r="X121" i="3" s="1"/>
  <c r="AC100" i="3"/>
  <c r="AD100" i="3" s="1"/>
  <c r="AE100" i="3" s="1"/>
  <c r="AB101" i="3" s="1"/>
  <c r="Q80" i="3"/>
  <c r="R80" i="3" s="1"/>
  <c r="S80" i="3" s="1"/>
  <c r="E119" i="3"/>
  <c r="F119" i="3" s="1"/>
  <c r="C120" i="3" s="1"/>
  <c r="B205" i="5" l="1"/>
  <c r="V122" i="3"/>
  <c r="U122" i="3"/>
  <c r="P81" i="3"/>
  <c r="D120" i="3"/>
  <c r="E120" i="3" s="1"/>
  <c r="F120" i="3" s="1"/>
  <c r="C121" i="3" s="1"/>
  <c r="B206" i="5" l="1"/>
  <c r="W122" i="3"/>
  <c r="X122" i="3" s="1"/>
  <c r="U123" i="3" s="1"/>
  <c r="AC101" i="3"/>
  <c r="AD101" i="3" s="1"/>
  <c r="AE101" i="3" s="1"/>
  <c r="AB102" i="3" s="1"/>
  <c r="Q81" i="3"/>
  <c r="R81" i="3" s="1"/>
  <c r="S81" i="3" s="1"/>
  <c r="D121" i="3"/>
  <c r="E121" i="3" s="1"/>
  <c r="F121" i="3" s="1"/>
  <c r="C122" i="3" s="1"/>
  <c r="V123" i="3" l="1"/>
  <c r="B207" i="5"/>
  <c r="W123" i="3"/>
  <c r="X123" i="3" s="1"/>
  <c r="P82" i="3"/>
  <c r="D122" i="3"/>
  <c r="B208" i="5" l="1"/>
  <c r="V124" i="3"/>
  <c r="U124" i="3"/>
  <c r="W124" i="3" s="1"/>
  <c r="X124" i="3" s="1"/>
  <c r="AC102" i="3"/>
  <c r="AD102" i="3" s="1"/>
  <c r="AE102" i="3" s="1"/>
  <c r="AB103" i="3" s="1"/>
  <c r="Q82" i="3"/>
  <c r="R82" i="3" s="1"/>
  <c r="S82" i="3" s="1"/>
  <c r="E122" i="3"/>
  <c r="F122" i="3" s="1"/>
  <c r="C123" i="3" s="1"/>
  <c r="B209" i="5" l="1"/>
  <c r="U125" i="3"/>
  <c r="V125" i="3"/>
  <c r="P83" i="3"/>
  <c r="D123" i="3"/>
  <c r="B210" i="5" l="1"/>
  <c r="W125" i="3"/>
  <c r="X125" i="3" s="1"/>
  <c r="U126" i="3" s="1"/>
  <c r="AC103" i="3"/>
  <c r="AD103" i="3" s="1"/>
  <c r="AE103" i="3" s="1"/>
  <c r="AB104" i="3" s="1"/>
  <c r="Q83" i="3"/>
  <c r="R83" i="3" s="1"/>
  <c r="S83" i="3" s="1"/>
  <c r="E123" i="3"/>
  <c r="F123" i="3" s="1"/>
  <c r="C124" i="3" s="1"/>
  <c r="V126" i="3" l="1"/>
  <c r="B211" i="5"/>
  <c r="W126" i="3"/>
  <c r="X126" i="3" s="1"/>
  <c r="P84" i="3"/>
  <c r="D124" i="3"/>
  <c r="E124" i="3" s="1"/>
  <c r="F124" i="3" s="1"/>
  <c r="C125" i="3" s="1"/>
  <c r="B212" i="5" l="1"/>
  <c r="U127" i="3"/>
  <c r="V127" i="3"/>
  <c r="AC104" i="3"/>
  <c r="AD104" i="3" s="1"/>
  <c r="AE104" i="3" s="1"/>
  <c r="AB105" i="3" s="1"/>
  <c r="Q84" i="3"/>
  <c r="R84" i="3" s="1"/>
  <c r="D125" i="3"/>
  <c r="B213" i="5" l="1"/>
  <c r="W127" i="3"/>
  <c r="X127" i="3" s="1"/>
  <c r="S84" i="3"/>
  <c r="E125" i="3"/>
  <c r="F125" i="3" s="1"/>
  <c r="C126" i="3" s="1"/>
  <c r="B214" i="5" l="1"/>
  <c r="V128" i="3"/>
  <c r="U128" i="3"/>
  <c r="AC105" i="3"/>
  <c r="AD105" i="3" s="1"/>
  <c r="AE105" i="3" s="1"/>
  <c r="AB106" i="3" s="1"/>
  <c r="P85" i="3"/>
  <c r="D126" i="3"/>
  <c r="E126" i="3" s="1"/>
  <c r="F126" i="3" s="1"/>
  <c r="C127" i="3" s="1"/>
  <c r="B215" i="5" l="1"/>
  <c r="W128" i="3"/>
  <c r="X128" i="3" s="1"/>
  <c r="V129" i="3" s="1"/>
  <c r="Q85" i="3"/>
  <c r="R85" i="3" s="1"/>
  <c r="S85" i="3" s="1"/>
  <c r="D127" i="3"/>
  <c r="U129" i="3" l="1"/>
  <c r="W129" i="3" s="1"/>
  <c r="X129" i="3" s="1"/>
  <c r="B216" i="5"/>
  <c r="AC106" i="3"/>
  <c r="AD106" i="3" s="1"/>
  <c r="AE106" i="3" s="1"/>
  <c r="AB107" i="3" s="1"/>
  <c r="P86" i="3"/>
  <c r="E127" i="3"/>
  <c r="V130" i="3" l="1"/>
  <c r="U130" i="3"/>
  <c r="B217" i="5"/>
  <c r="AC107" i="3"/>
  <c r="Q86" i="3"/>
  <c r="R86" i="3" s="1"/>
  <c r="S86" i="3" s="1"/>
  <c r="F127" i="3"/>
  <c r="C128" i="3" s="1"/>
  <c r="W130" i="3" l="1"/>
  <c r="X130" i="3" s="1"/>
  <c r="B218" i="5"/>
  <c r="AD107" i="3"/>
  <c r="AE107" i="3" s="1"/>
  <c r="AB108" i="3" s="1"/>
  <c r="P87" i="3"/>
  <c r="D128" i="3"/>
  <c r="U131" i="3" l="1"/>
  <c r="V131" i="3"/>
  <c r="B219" i="5"/>
  <c r="Q87" i="3"/>
  <c r="R87" i="3" s="1"/>
  <c r="S87" i="3" s="1"/>
  <c r="E128" i="3"/>
  <c r="W131" i="3" l="1"/>
  <c r="X131" i="3" s="1"/>
  <c r="B220" i="5"/>
  <c r="AC108" i="3"/>
  <c r="AD108" i="3" s="1"/>
  <c r="AE108" i="3" s="1"/>
  <c r="AB109" i="3" s="1"/>
  <c r="P88" i="3"/>
  <c r="F128" i="3"/>
  <c r="C129" i="3" s="1"/>
  <c r="V132" i="3" l="1"/>
  <c r="U132" i="3"/>
  <c r="W132" i="3" s="1"/>
  <c r="X132" i="3" s="1"/>
  <c r="B221" i="5"/>
  <c r="Q88" i="3"/>
  <c r="R88" i="3" s="1"/>
  <c r="S88" i="3" s="1"/>
  <c r="D129" i="3"/>
  <c r="U133" i="3" l="1"/>
  <c r="V133" i="3"/>
  <c r="B222" i="5"/>
  <c r="AC109" i="3"/>
  <c r="AD109" i="3" s="1"/>
  <c r="AE109" i="3" s="1"/>
  <c r="AB110" i="3" s="1"/>
  <c r="P89" i="3"/>
  <c r="E129" i="3"/>
  <c r="W133" i="3" l="1"/>
  <c r="X133" i="3" s="1"/>
  <c r="B223" i="5"/>
  <c r="AC110" i="3"/>
  <c r="Q89" i="3"/>
  <c r="R89" i="3" s="1"/>
  <c r="S89" i="3" s="1"/>
  <c r="F129" i="3"/>
  <c r="C130" i="3" s="1"/>
  <c r="U134" i="3" l="1"/>
  <c r="V134" i="3"/>
  <c r="B224" i="5"/>
  <c r="AD110" i="3"/>
  <c r="AE110" i="3" s="1"/>
  <c r="AB111" i="3" s="1"/>
  <c r="P90" i="3"/>
  <c r="D130" i="3"/>
  <c r="W134" i="3" l="1"/>
  <c r="X134" i="3" s="1"/>
  <c r="B225" i="5"/>
  <c r="AC111" i="3"/>
  <c r="Q90" i="3"/>
  <c r="R90" i="3" s="1"/>
  <c r="S90" i="3" s="1"/>
  <c r="E130" i="3"/>
  <c r="V135" i="3" l="1"/>
  <c r="U135" i="3"/>
  <c r="W135" i="3" s="1"/>
  <c r="X135" i="3" s="1"/>
  <c r="B226" i="5"/>
  <c r="V136" i="3"/>
  <c r="U136" i="3"/>
  <c r="W136" i="3" s="1"/>
  <c r="X136" i="3" s="1"/>
  <c r="AD111" i="3"/>
  <c r="AE111" i="3" s="1"/>
  <c r="AB112" i="3" s="1"/>
  <c r="P91" i="3"/>
  <c r="F130" i="3"/>
  <c r="C131" i="3" s="1"/>
  <c r="B227" i="5" l="1"/>
  <c r="U137" i="3"/>
  <c r="V137" i="3"/>
  <c r="Q91" i="3"/>
  <c r="R91" i="3" s="1"/>
  <c r="S91" i="3" s="1"/>
  <c r="D131" i="3"/>
  <c r="B228" i="5" l="1"/>
  <c r="W137" i="3"/>
  <c r="X137" i="3" s="1"/>
  <c r="AC112" i="3"/>
  <c r="AD112" i="3" s="1"/>
  <c r="AE112" i="3" s="1"/>
  <c r="AB113" i="3" s="1"/>
  <c r="P92" i="3"/>
  <c r="E131" i="3"/>
  <c r="B229" i="5" l="1"/>
  <c r="V138" i="3"/>
  <c r="U138" i="3"/>
  <c r="W138" i="3" s="1"/>
  <c r="X138" i="3" s="1"/>
  <c r="Q92" i="3"/>
  <c r="R92" i="3" s="1"/>
  <c r="S92" i="3" s="1"/>
  <c r="F131" i="3"/>
  <c r="C132" i="3" s="1"/>
  <c r="B230" i="5" l="1"/>
  <c r="U139" i="3"/>
  <c r="V139" i="3"/>
  <c r="AC113" i="3"/>
  <c r="AD113" i="3" s="1"/>
  <c r="AE113" i="3" s="1"/>
  <c r="AB114" i="3" s="1"/>
  <c r="P93" i="3"/>
  <c r="D132" i="3"/>
  <c r="B231" i="5" l="1"/>
  <c r="W139" i="3"/>
  <c r="X139" i="3" s="1"/>
  <c r="Q93" i="3"/>
  <c r="R93" i="3" s="1"/>
  <c r="E132" i="3"/>
  <c r="F132" i="3" s="1"/>
  <c r="C133" i="3" s="1"/>
  <c r="B232" i="5" l="1"/>
  <c r="U140" i="3"/>
  <c r="V140" i="3"/>
  <c r="AC114" i="3"/>
  <c r="AD114" i="3" s="1"/>
  <c r="AE114" i="3" s="1"/>
  <c r="AB115" i="3" s="1"/>
  <c r="S93" i="3"/>
  <c r="D133" i="3"/>
  <c r="B233" i="5" l="1"/>
  <c r="W140" i="3"/>
  <c r="X140" i="3" s="1"/>
  <c r="AC115" i="3"/>
  <c r="P94" i="3"/>
  <c r="E133" i="3"/>
  <c r="F133" i="3" s="1"/>
  <c r="C134" i="3" s="1"/>
  <c r="B234" i="5" l="1"/>
  <c r="U141" i="3"/>
  <c r="V141" i="3"/>
  <c r="AD115" i="3"/>
  <c r="AE115" i="3" s="1"/>
  <c r="AB116" i="3" s="1"/>
  <c r="Q94" i="3"/>
  <c r="R94" i="3" s="1"/>
  <c r="S94" i="3" s="1"/>
  <c r="D134" i="3"/>
  <c r="E134" i="3" s="1"/>
  <c r="F134" i="3" s="1"/>
  <c r="C135" i="3" s="1"/>
  <c r="B235" i="5" l="1"/>
  <c r="W141" i="3"/>
  <c r="X141" i="3" s="1"/>
  <c r="P95" i="3"/>
  <c r="D135" i="3"/>
  <c r="B236" i="5" l="1"/>
  <c r="V142" i="3"/>
  <c r="U142" i="3"/>
  <c r="W142" i="3" s="1"/>
  <c r="X142" i="3" s="1"/>
  <c r="AC116" i="3"/>
  <c r="AD116" i="3" s="1"/>
  <c r="AE116" i="3" s="1"/>
  <c r="AB117" i="3" s="1"/>
  <c r="Q95" i="3"/>
  <c r="R95" i="3" s="1"/>
  <c r="S95" i="3" s="1"/>
  <c r="E135" i="3"/>
  <c r="F135" i="3" s="1"/>
  <c r="C136" i="3" s="1"/>
  <c r="B237" i="5" l="1"/>
  <c r="V143" i="3"/>
  <c r="U143" i="3"/>
  <c r="AC117" i="3"/>
  <c r="P96" i="3"/>
  <c r="D136" i="3"/>
  <c r="E136" i="3" s="1"/>
  <c r="F136" i="3" s="1"/>
  <c r="C137" i="3" s="1"/>
  <c r="B238" i="5" l="1"/>
  <c r="W143" i="3"/>
  <c r="X143" i="3" s="1"/>
  <c r="V144" i="3" s="1"/>
  <c r="AD117" i="3"/>
  <c r="AE117" i="3" s="1"/>
  <c r="AB118" i="3" s="1"/>
  <c r="Q96" i="3"/>
  <c r="R96" i="3" s="1"/>
  <c r="S96" i="3" s="1"/>
  <c r="D137" i="3"/>
  <c r="U144" i="3" l="1"/>
  <c r="W144" i="3" s="1"/>
  <c r="X144" i="3" s="1"/>
  <c r="U145" i="3" s="1"/>
  <c r="B239" i="5"/>
  <c r="AC118" i="3"/>
  <c r="P97" i="3"/>
  <c r="E137" i="3"/>
  <c r="F137" i="3" s="1"/>
  <c r="C138" i="3" s="1"/>
  <c r="V145" i="3" l="1"/>
  <c r="B240" i="5"/>
  <c r="W145" i="3"/>
  <c r="X145" i="3" s="1"/>
  <c r="AD118" i="3"/>
  <c r="AE118" i="3" s="1"/>
  <c r="AB119" i="3" s="1"/>
  <c r="Q97" i="3"/>
  <c r="R97" i="3" s="1"/>
  <c r="S97" i="3" s="1"/>
  <c r="D138" i="3"/>
  <c r="E138" i="3" s="1"/>
  <c r="F138" i="3" s="1"/>
  <c r="C139" i="3" s="1"/>
  <c r="B241" i="5" l="1"/>
  <c r="U146" i="3"/>
  <c r="V146" i="3"/>
  <c r="P98" i="3"/>
  <c r="D139" i="3"/>
  <c r="B242" i="5" l="1"/>
  <c r="W146" i="3"/>
  <c r="X146" i="3" s="1"/>
  <c r="AC119" i="3"/>
  <c r="AD119" i="3" s="1"/>
  <c r="AE119" i="3" s="1"/>
  <c r="AB120" i="3" s="1"/>
  <c r="Q98" i="3"/>
  <c r="R98" i="3" s="1"/>
  <c r="S98" i="3" s="1"/>
  <c r="E139" i="3"/>
  <c r="F139" i="3" s="1"/>
  <c r="B243" i="5" l="1"/>
  <c r="V147" i="3"/>
  <c r="U147" i="3"/>
  <c r="AC120" i="3"/>
  <c r="P99" i="3"/>
  <c r="D140" i="3"/>
  <c r="C140" i="3"/>
  <c r="B244" i="5" l="1"/>
  <c r="W147" i="3"/>
  <c r="X147" i="3" s="1"/>
  <c r="V148" i="3" s="1"/>
  <c r="E140" i="3"/>
  <c r="F140" i="3" s="1"/>
  <c r="C141" i="3" s="1"/>
  <c r="AD120" i="3"/>
  <c r="AE120" i="3" s="1"/>
  <c r="AB121" i="3" s="1"/>
  <c r="Q99" i="3"/>
  <c r="R99" i="3" s="1"/>
  <c r="S99" i="3" s="1"/>
  <c r="U148" i="3" l="1"/>
  <c r="B245" i="5"/>
  <c r="W148" i="3"/>
  <c r="X148" i="3" s="1"/>
  <c r="U149" i="3" s="1"/>
  <c r="D141" i="3"/>
  <c r="E141" i="3" s="1"/>
  <c r="F141" i="3" s="1"/>
  <c r="C142" i="3" s="1"/>
  <c r="P100" i="3"/>
  <c r="V149" i="3" l="1"/>
  <c r="B246" i="5"/>
  <c r="W149" i="3"/>
  <c r="X149" i="3" s="1"/>
  <c r="AC121" i="3"/>
  <c r="AD121" i="3" s="1"/>
  <c r="AE121" i="3" s="1"/>
  <c r="AB122" i="3" s="1"/>
  <c r="Q100" i="3"/>
  <c r="R100" i="3" s="1"/>
  <c r="S100" i="3" s="1"/>
  <c r="D142" i="3"/>
  <c r="E142" i="3" s="1"/>
  <c r="F142" i="3" s="1"/>
  <c r="C143" i="3" s="1"/>
  <c r="B247" i="5" l="1"/>
  <c r="V150" i="3"/>
  <c r="U150" i="3"/>
  <c r="W150" i="3" s="1"/>
  <c r="X150" i="3" s="1"/>
  <c r="P101" i="3"/>
  <c r="D143" i="3"/>
  <c r="B248" i="5" l="1"/>
  <c r="U151" i="3"/>
  <c r="V151" i="3"/>
  <c r="AC122" i="3"/>
  <c r="AD122" i="3" s="1"/>
  <c r="AE122" i="3" s="1"/>
  <c r="AB123" i="3" s="1"/>
  <c r="Q101" i="3"/>
  <c r="R101" i="3" s="1"/>
  <c r="S101" i="3" s="1"/>
  <c r="E143" i="3"/>
  <c r="F143" i="3" s="1"/>
  <c r="C144" i="3" s="1"/>
  <c r="B249" i="5" l="1"/>
  <c r="W151" i="3"/>
  <c r="X151" i="3" s="1"/>
  <c r="AC123" i="3"/>
  <c r="P102" i="3"/>
  <c r="D144" i="3"/>
  <c r="E144" i="3" s="1"/>
  <c r="F144" i="3" s="1"/>
  <c r="C145" i="3" s="1"/>
  <c r="B250" i="5" l="1"/>
  <c r="V152" i="3"/>
  <c r="U152" i="3"/>
  <c r="AD123" i="3"/>
  <c r="AE123" i="3" s="1"/>
  <c r="AB124" i="3" s="1"/>
  <c r="Q102" i="3"/>
  <c r="R102" i="3" s="1"/>
  <c r="S102" i="3" s="1"/>
  <c r="D145" i="3"/>
  <c r="W152" i="3" l="1"/>
  <c r="X152" i="3" s="1"/>
  <c r="B251" i="5"/>
  <c r="U153" i="3"/>
  <c r="V153" i="3"/>
  <c r="P103" i="3"/>
  <c r="E145" i="3"/>
  <c r="F145" i="3" s="1"/>
  <c r="C146" i="3" s="1"/>
  <c r="B252" i="5" l="1"/>
  <c r="W153" i="3"/>
  <c r="X153" i="3" s="1"/>
  <c r="AC124" i="3"/>
  <c r="AD124" i="3" s="1"/>
  <c r="AE124" i="3" s="1"/>
  <c r="AB125" i="3" s="1"/>
  <c r="Q103" i="3"/>
  <c r="R103" i="3" s="1"/>
  <c r="S103" i="3" s="1"/>
  <c r="D146" i="3"/>
  <c r="E146" i="3" s="1"/>
  <c r="F146" i="3" s="1"/>
  <c r="C147" i="3" s="1"/>
  <c r="B253" i="5" l="1"/>
  <c r="V154" i="3"/>
  <c r="U154" i="3"/>
  <c r="AC125" i="3"/>
  <c r="P104" i="3"/>
  <c r="D147" i="3"/>
  <c r="W154" i="3" l="1"/>
  <c r="X154" i="3" s="1"/>
  <c r="V155" i="3" s="1"/>
  <c r="B254" i="5"/>
  <c r="U155" i="3"/>
  <c r="AD125" i="3"/>
  <c r="AE125" i="3" s="1"/>
  <c r="AB126" i="3" s="1"/>
  <c r="Q104" i="3"/>
  <c r="R104" i="3" s="1"/>
  <c r="S104" i="3" s="1"/>
  <c r="E147" i="3"/>
  <c r="F147" i="3" s="1"/>
  <c r="B255" i="5" l="1"/>
  <c r="W155" i="3"/>
  <c r="X155" i="3" s="1"/>
  <c r="P105" i="3"/>
  <c r="D148" i="3"/>
  <c r="C148" i="3"/>
  <c r="B256" i="5" l="1"/>
  <c r="V156" i="3"/>
  <c r="U156" i="3"/>
  <c r="W156" i="3" s="1"/>
  <c r="X156" i="3" s="1"/>
  <c r="AC126" i="3"/>
  <c r="AD126" i="3" s="1"/>
  <c r="AE126" i="3" s="1"/>
  <c r="AB127" i="3" s="1"/>
  <c r="Q105" i="3"/>
  <c r="R105" i="3" s="1"/>
  <c r="S105" i="3" s="1"/>
  <c r="E148" i="3"/>
  <c r="F148" i="3" s="1"/>
  <c r="C149" i="3" s="1"/>
  <c r="B257" i="5" l="1"/>
  <c r="U157" i="3"/>
  <c r="V157" i="3"/>
  <c r="P106" i="3"/>
  <c r="D149" i="3"/>
  <c r="E149" i="3" s="1"/>
  <c r="F149" i="3" s="1"/>
  <c r="C150" i="3" s="1"/>
  <c r="B258" i="5" l="1"/>
  <c r="W157" i="3"/>
  <c r="X157" i="3" s="1"/>
  <c r="AC127" i="3"/>
  <c r="AD127" i="3" s="1"/>
  <c r="AE127" i="3" s="1"/>
  <c r="AB128" i="3" s="1"/>
  <c r="Q106" i="3"/>
  <c r="R106" i="3" s="1"/>
  <c r="S106" i="3" s="1"/>
  <c r="D150" i="3"/>
  <c r="E150" i="3" s="1"/>
  <c r="F150" i="3" s="1"/>
  <c r="C151" i="3" s="1"/>
  <c r="B259" i="5" l="1"/>
  <c r="V158" i="3"/>
  <c r="U158" i="3"/>
  <c r="W158" i="3" s="1"/>
  <c r="X158" i="3" s="1"/>
  <c r="P107" i="3"/>
  <c r="D151" i="3"/>
  <c r="B260" i="5" l="1"/>
  <c r="U159" i="3"/>
  <c r="V159" i="3"/>
  <c r="AC128" i="3"/>
  <c r="AD128" i="3" s="1"/>
  <c r="AE128" i="3" s="1"/>
  <c r="AB129" i="3" s="1"/>
  <c r="Q107" i="3"/>
  <c r="R107" i="3" s="1"/>
  <c r="S107" i="3" s="1"/>
  <c r="E151" i="3"/>
  <c r="F151" i="3" s="1"/>
  <c r="C152" i="3" s="1"/>
  <c r="B261" i="5" l="1"/>
  <c r="W159" i="3"/>
  <c r="X159" i="3" s="1"/>
  <c r="P108" i="3"/>
  <c r="D152" i="3"/>
  <c r="E152" i="3" s="1"/>
  <c r="F152" i="3" s="1"/>
  <c r="C153" i="3" s="1"/>
  <c r="B262" i="5" l="1"/>
  <c r="V160" i="3"/>
  <c r="U160" i="3"/>
  <c r="W160" i="3" s="1"/>
  <c r="X160" i="3" s="1"/>
  <c r="AC129" i="3"/>
  <c r="AD129" i="3" s="1"/>
  <c r="AE129" i="3" s="1"/>
  <c r="AB130" i="3" s="1"/>
  <c r="Q108" i="3"/>
  <c r="R108" i="3" s="1"/>
  <c r="S108" i="3" s="1"/>
  <c r="D153" i="3"/>
  <c r="E153" i="3" s="1"/>
  <c r="F153" i="3" s="1"/>
  <c r="C154" i="3" s="1"/>
  <c r="B263" i="5" l="1"/>
  <c r="U161" i="3"/>
  <c r="V161" i="3"/>
  <c r="AC130" i="3"/>
  <c r="P109" i="3"/>
  <c r="D154" i="3"/>
  <c r="B264" i="5" l="1"/>
  <c r="W161" i="3"/>
  <c r="X161" i="3" s="1"/>
  <c r="AD130" i="3"/>
  <c r="AE130" i="3" s="1"/>
  <c r="AB131" i="3" s="1"/>
  <c r="Q109" i="3"/>
  <c r="R109" i="3" s="1"/>
  <c r="E154" i="3"/>
  <c r="F154" i="3" s="1"/>
  <c r="C155" i="3" s="1"/>
  <c r="B265" i="5" l="1"/>
  <c r="U162" i="3"/>
  <c r="V162" i="3"/>
  <c r="AC131" i="3"/>
  <c r="S109" i="3"/>
  <c r="D155" i="3"/>
  <c r="B266" i="5" l="1"/>
  <c r="W162" i="3"/>
  <c r="X162" i="3" s="1"/>
  <c r="AD131" i="3"/>
  <c r="AE131" i="3" s="1"/>
  <c r="AB132" i="3" s="1"/>
  <c r="P110" i="3"/>
  <c r="E155" i="3"/>
  <c r="F155" i="3" s="1"/>
  <c r="B267" i="5" l="1"/>
  <c r="V163" i="3"/>
  <c r="U163" i="3"/>
  <c r="Q110" i="3"/>
  <c r="R110" i="3" s="1"/>
  <c r="D156" i="3"/>
  <c r="C156" i="3"/>
  <c r="W163" i="3" l="1"/>
  <c r="X163" i="3" s="1"/>
  <c r="B268" i="5"/>
  <c r="V164" i="3"/>
  <c r="U164" i="3"/>
  <c r="W164" i="3" s="1"/>
  <c r="X164" i="3" s="1"/>
  <c r="AC132" i="3"/>
  <c r="AD132" i="3" s="1"/>
  <c r="AE132" i="3" s="1"/>
  <c r="AB133" i="3" s="1"/>
  <c r="S110" i="3"/>
  <c r="E156" i="3"/>
  <c r="F156" i="3" s="1"/>
  <c r="C157" i="3" s="1"/>
  <c r="B269" i="5" l="1"/>
  <c r="U165" i="3"/>
  <c r="V165" i="3"/>
  <c r="AC133" i="3"/>
  <c r="P111" i="3"/>
  <c r="D157" i="3"/>
  <c r="E157" i="3" s="1"/>
  <c r="F157" i="3" s="1"/>
  <c r="C158" i="3" s="1"/>
  <c r="B270" i="5" l="1"/>
  <c r="W165" i="3"/>
  <c r="X165" i="3" s="1"/>
  <c r="AD133" i="3"/>
  <c r="AE133" i="3" s="1"/>
  <c r="AB134" i="3" s="1"/>
  <c r="Q111" i="3"/>
  <c r="R111" i="3" s="1"/>
  <c r="S111" i="3" s="1"/>
  <c r="D158" i="3"/>
  <c r="E158" i="3" s="1"/>
  <c r="F158" i="3" s="1"/>
  <c r="C159" i="3" s="1"/>
  <c r="B271" i="5" l="1"/>
  <c r="U166" i="3"/>
  <c r="V166" i="3"/>
  <c r="AC134" i="3"/>
  <c r="P112" i="3"/>
  <c r="D159" i="3"/>
  <c r="B272" i="5" l="1"/>
  <c r="W166" i="3"/>
  <c r="X166" i="3" s="1"/>
  <c r="AD134" i="3"/>
  <c r="AE134" i="3" s="1"/>
  <c r="AB135" i="3" s="1"/>
  <c r="Q112" i="3"/>
  <c r="R112" i="3" s="1"/>
  <c r="E159" i="3"/>
  <c r="F159" i="3" s="1"/>
  <c r="C160" i="3" s="1"/>
  <c r="B273" i="5" l="1"/>
  <c r="U167" i="3"/>
  <c r="V167" i="3"/>
  <c r="AC135" i="3"/>
  <c r="S112" i="3"/>
  <c r="D160" i="3"/>
  <c r="E160" i="3" s="1"/>
  <c r="F160" i="3" s="1"/>
  <c r="C161" i="3" s="1"/>
  <c r="B274" i="5" l="1"/>
  <c r="W167" i="3"/>
  <c r="X167" i="3" s="1"/>
  <c r="AD135" i="3"/>
  <c r="AE135" i="3" s="1"/>
  <c r="AB136" i="3" s="1"/>
  <c r="P113" i="3"/>
  <c r="D161" i="3"/>
  <c r="B275" i="5" l="1"/>
  <c r="U168" i="3"/>
  <c r="V168" i="3"/>
  <c r="AC136" i="3"/>
  <c r="Q113" i="3"/>
  <c r="R113" i="3" s="1"/>
  <c r="S113" i="3" s="1"/>
  <c r="E161" i="3"/>
  <c r="F161" i="3" s="1"/>
  <c r="C162" i="3" s="1"/>
  <c r="B276" i="5" l="1"/>
  <c r="W168" i="3"/>
  <c r="X168" i="3" s="1"/>
  <c r="AD136" i="3"/>
  <c r="AE136" i="3" s="1"/>
  <c r="AB137" i="3" s="1"/>
  <c r="P114" i="3"/>
  <c r="D162" i="3"/>
  <c r="E162" i="3" s="1"/>
  <c r="F162" i="3" s="1"/>
  <c r="C163" i="3" s="1"/>
  <c r="B277" i="5" l="1"/>
  <c r="V169" i="3"/>
  <c r="U169" i="3"/>
  <c r="AC137" i="3"/>
  <c r="Q114" i="3"/>
  <c r="R114" i="3" s="1"/>
  <c r="S114" i="3" s="1"/>
  <c r="D163" i="3"/>
  <c r="B278" i="5" l="1"/>
  <c r="W169" i="3"/>
  <c r="X169" i="3" s="1"/>
  <c r="V170" i="3" s="1"/>
  <c r="AD137" i="3"/>
  <c r="AE137" i="3" s="1"/>
  <c r="AB138" i="3" s="1"/>
  <c r="P115" i="3"/>
  <c r="E163" i="3"/>
  <c r="F163" i="3" s="1"/>
  <c r="C164" i="3" s="1"/>
  <c r="U170" i="3" l="1"/>
  <c r="B279" i="5"/>
  <c r="W170" i="3"/>
  <c r="X170" i="3" s="1"/>
  <c r="U171" i="3" s="1"/>
  <c r="Q115" i="3"/>
  <c r="R115" i="3" s="1"/>
  <c r="S115" i="3" s="1"/>
  <c r="D164" i="3"/>
  <c r="E164" i="3" s="1"/>
  <c r="F164" i="3" s="1"/>
  <c r="C165" i="3" s="1"/>
  <c r="V171" i="3" l="1"/>
  <c r="B280" i="5"/>
  <c r="W171" i="3"/>
  <c r="X171" i="3" s="1"/>
  <c r="AC138" i="3"/>
  <c r="AD138" i="3" s="1"/>
  <c r="AE138" i="3" s="1"/>
  <c r="AB139" i="3" s="1"/>
  <c r="P116" i="3"/>
  <c r="Q116" i="3" s="1"/>
  <c r="R116" i="3" s="1"/>
  <c r="D165" i="3"/>
  <c r="B281" i="5" l="1"/>
  <c r="U172" i="3"/>
  <c r="V172" i="3"/>
  <c r="AC139" i="3"/>
  <c r="S116" i="3"/>
  <c r="E165" i="3"/>
  <c r="F165" i="3" s="1"/>
  <c r="C166" i="3" s="1"/>
  <c r="B282" i="5" l="1"/>
  <c r="W172" i="3"/>
  <c r="X172" i="3" s="1"/>
  <c r="AD139" i="3"/>
  <c r="AE139" i="3" s="1"/>
  <c r="AB140" i="3" s="1"/>
  <c r="P117" i="3"/>
  <c r="D166" i="3"/>
  <c r="E166" i="3" s="1"/>
  <c r="F166" i="3" s="1"/>
  <c r="C167" i="3" s="1"/>
  <c r="B283" i="5" l="1"/>
  <c r="V173" i="3"/>
  <c r="U173" i="3"/>
  <c r="Q117" i="3"/>
  <c r="R117" i="3" s="1"/>
  <c r="S117" i="3" s="1"/>
  <c r="D167" i="3"/>
  <c r="B284" i="5" l="1"/>
  <c r="W173" i="3"/>
  <c r="X173" i="3" s="1"/>
  <c r="U174" i="3" s="1"/>
  <c r="AC140" i="3"/>
  <c r="AD140" i="3" s="1"/>
  <c r="AE140" i="3" s="1"/>
  <c r="AB141" i="3" s="1"/>
  <c r="P118" i="3"/>
  <c r="E167" i="3"/>
  <c r="F167" i="3" s="1"/>
  <c r="V174" i="3" l="1"/>
  <c r="B285" i="5"/>
  <c r="W174" i="3"/>
  <c r="X174" i="3" s="1"/>
  <c r="AC141" i="3"/>
  <c r="Q118" i="3"/>
  <c r="R118" i="3" s="1"/>
  <c r="S118" i="3" s="1"/>
  <c r="D168" i="3"/>
  <c r="C168" i="3"/>
  <c r="B286" i="5" l="1"/>
  <c r="E168" i="3"/>
  <c r="F168" i="3" s="1"/>
  <c r="C169" i="3" s="1"/>
  <c r="U175" i="3"/>
  <c r="V175" i="3"/>
  <c r="AD141" i="3"/>
  <c r="AE141" i="3" s="1"/>
  <c r="AB142" i="3" s="1"/>
  <c r="P119" i="3"/>
  <c r="D169" i="3" l="1"/>
  <c r="B287" i="5"/>
  <c r="W175" i="3"/>
  <c r="X175" i="3" s="1"/>
  <c r="Q119" i="3"/>
  <c r="R119" i="3" s="1"/>
  <c r="S119" i="3" s="1"/>
  <c r="E169" i="3"/>
  <c r="F169" i="3" s="1"/>
  <c r="C170" i="3" s="1"/>
  <c r="B288" i="5" l="1"/>
  <c r="D288" i="5" s="1"/>
  <c r="E288" i="5" s="1"/>
  <c r="V176" i="3"/>
  <c r="U176" i="3"/>
  <c r="W176" i="3" s="1"/>
  <c r="X176" i="3" s="1"/>
  <c r="AC142" i="3"/>
  <c r="AD142" i="3" s="1"/>
  <c r="AE142" i="3" s="1"/>
  <c r="AB143" i="3" s="1"/>
  <c r="P120" i="3"/>
  <c r="D170" i="3"/>
  <c r="E170" i="3" s="1"/>
  <c r="F170" i="3" s="1"/>
  <c r="C171" i="3" s="1"/>
  <c r="U177" i="3" l="1"/>
  <c r="V177" i="3"/>
  <c r="Q120" i="3"/>
  <c r="R120" i="3" s="1"/>
  <c r="S120" i="3" s="1"/>
  <c r="D171" i="3"/>
  <c r="W177" i="3" l="1"/>
  <c r="X177" i="3" s="1"/>
  <c r="AC143" i="3"/>
  <c r="AD143" i="3" s="1"/>
  <c r="AE143" i="3" s="1"/>
  <c r="AB144" i="3" s="1"/>
  <c r="P121" i="3"/>
  <c r="E171" i="3"/>
  <c r="F171" i="3" s="1"/>
  <c r="C172" i="3" s="1"/>
  <c r="V178" i="3" l="1"/>
  <c r="U178" i="3"/>
  <c r="W178" i="3" s="1"/>
  <c r="X178" i="3" s="1"/>
  <c r="AC144" i="3"/>
  <c r="Q121" i="3"/>
  <c r="R121" i="3" s="1"/>
  <c r="S121" i="3" s="1"/>
  <c r="D172" i="3"/>
  <c r="E172" i="3" s="1"/>
  <c r="F172" i="3" s="1"/>
  <c r="C173" i="3" s="1"/>
  <c r="U179" i="3" l="1"/>
  <c r="V179" i="3"/>
  <c r="AD144" i="3"/>
  <c r="AE144" i="3" s="1"/>
  <c r="AB145" i="3" s="1"/>
  <c r="P122" i="3"/>
  <c r="D173" i="3"/>
  <c r="W179" i="3" l="1"/>
  <c r="X179" i="3" s="1"/>
  <c r="Q122" i="3"/>
  <c r="R122" i="3" s="1"/>
  <c r="E173" i="3"/>
  <c r="F173" i="3" s="1"/>
  <c r="C174" i="3" s="1"/>
  <c r="U180" i="3" l="1"/>
  <c r="V180" i="3"/>
  <c r="AC145" i="3"/>
  <c r="AD145" i="3" s="1"/>
  <c r="AE145" i="3" s="1"/>
  <c r="AB146" i="3" s="1"/>
  <c r="S122" i="3"/>
  <c r="D174" i="3"/>
  <c r="E174" i="3" s="1"/>
  <c r="F174" i="3" s="1"/>
  <c r="W180" i="3" l="1"/>
  <c r="X180" i="3" s="1"/>
  <c r="AC146" i="3"/>
  <c r="P123" i="3"/>
  <c r="D175" i="3"/>
  <c r="C175" i="3"/>
  <c r="V181" i="3" l="1"/>
  <c r="U181" i="3"/>
  <c r="AD146" i="3"/>
  <c r="AE146" i="3" s="1"/>
  <c r="AB147" i="3" s="1"/>
  <c r="Q123" i="3"/>
  <c r="R123" i="3" s="1"/>
  <c r="S123" i="3" s="1"/>
  <c r="E175" i="3"/>
  <c r="F175" i="3" s="1"/>
  <c r="C176" i="3" s="1"/>
  <c r="W181" i="3" l="1"/>
  <c r="X181" i="3" s="1"/>
  <c r="V182" i="3" s="1"/>
  <c r="P124" i="3"/>
  <c r="D176" i="3"/>
  <c r="E176" i="3" s="1"/>
  <c r="F176" i="3" s="1"/>
  <c r="C177" i="3" s="1"/>
  <c r="U182" i="3" l="1"/>
  <c r="W182" i="3" s="1"/>
  <c r="X182" i="3" s="1"/>
  <c r="U183" i="3"/>
  <c r="V183" i="3"/>
  <c r="AC147" i="3"/>
  <c r="AD147" i="3" s="1"/>
  <c r="AE147" i="3" s="1"/>
  <c r="AB148" i="3" s="1"/>
  <c r="Q124" i="3"/>
  <c r="R124" i="3" s="1"/>
  <c r="S124" i="3" s="1"/>
  <c r="D177" i="3"/>
  <c r="E177" i="3" s="1"/>
  <c r="F177" i="3" s="1"/>
  <c r="C178" i="3" s="1"/>
  <c r="W183" i="3" l="1"/>
  <c r="X183" i="3" s="1"/>
  <c r="AC148" i="3"/>
  <c r="P125" i="3"/>
  <c r="Q125" i="3" s="1"/>
  <c r="R125" i="3" s="1"/>
  <c r="D178" i="3"/>
  <c r="E178" i="3" s="1"/>
  <c r="F178" i="3" s="1"/>
  <c r="C179" i="3" s="1"/>
  <c r="U184" i="3" l="1"/>
  <c r="V184" i="3"/>
  <c r="AD148" i="3"/>
  <c r="S125" i="3"/>
  <c r="D179" i="3"/>
  <c r="W184" i="3" l="1"/>
  <c r="X184" i="3" s="1"/>
  <c r="AE148" i="3"/>
  <c r="AB149" i="3" s="1"/>
  <c r="P126" i="3"/>
  <c r="E179" i="3"/>
  <c r="F179" i="3" s="1"/>
  <c r="C180" i="3" s="1"/>
  <c r="V185" i="3" l="1"/>
  <c r="U185" i="3"/>
  <c r="AC149" i="3"/>
  <c r="Q126" i="3"/>
  <c r="R126" i="3" s="1"/>
  <c r="S126" i="3" s="1"/>
  <c r="D180" i="3"/>
  <c r="E180" i="3" s="1"/>
  <c r="F180" i="3" s="1"/>
  <c r="C181" i="3" s="1"/>
  <c r="W185" i="3" l="1"/>
  <c r="X185" i="3" s="1"/>
  <c r="U186" i="3" s="1"/>
  <c r="AD149" i="3"/>
  <c r="AE149" i="3" s="1"/>
  <c r="AB150" i="3" s="1"/>
  <c r="P127" i="3"/>
  <c r="D181" i="3"/>
  <c r="V186" i="3" l="1"/>
  <c r="W186" i="3"/>
  <c r="X186" i="3" s="1"/>
  <c r="AC150" i="3"/>
  <c r="Q127" i="3"/>
  <c r="R127" i="3" s="1"/>
  <c r="S127" i="3" s="1"/>
  <c r="E181" i="3"/>
  <c r="F181" i="3" s="1"/>
  <c r="C182" i="3" s="1"/>
  <c r="U187" i="3" l="1"/>
  <c r="V187" i="3"/>
  <c r="AD150" i="3"/>
  <c r="AE150" i="3" s="1"/>
  <c r="AB151" i="3" s="1"/>
  <c r="P128" i="3"/>
  <c r="D182" i="3"/>
  <c r="E182" i="3" s="1"/>
  <c r="F182" i="3" s="1"/>
  <c r="C183" i="3" s="1"/>
  <c r="W187" i="3" l="1"/>
  <c r="X187" i="3" s="1"/>
  <c r="AC151" i="3"/>
  <c r="Q128" i="3"/>
  <c r="R128" i="3" s="1"/>
  <c r="S128" i="3" s="1"/>
  <c r="D183" i="3"/>
  <c r="V188" i="3" l="1"/>
  <c r="U188" i="3"/>
  <c r="W188" i="3" s="1"/>
  <c r="X188" i="3" s="1"/>
  <c r="AD151" i="3"/>
  <c r="AE151" i="3" s="1"/>
  <c r="AB152" i="3" s="1"/>
  <c r="P129" i="3"/>
  <c r="E183" i="3"/>
  <c r="F183" i="3" s="1"/>
  <c r="C184" i="3" s="1"/>
  <c r="V189" i="3" l="1"/>
  <c r="U189" i="3"/>
  <c r="W189" i="3" s="1"/>
  <c r="X189" i="3" s="1"/>
  <c r="Q129" i="3"/>
  <c r="R129" i="3" s="1"/>
  <c r="S129" i="3" s="1"/>
  <c r="D184" i="3"/>
  <c r="E184" i="3" s="1"/>
  <c r="F184" i="3" s="1"/>
  <c r="C185" i="3" s="1"/>
  <c r="U190" i="3" l="1"/>
  <c r="V190" i="3"/>
  <c r="AC152" i="3"/>
  <c r="AD152" i="3" s="1"/>
  <c r="AE152" i="3" s="1"/>
  <c r="AB153" i="3" s="1"/>
  <c r="P130" i="3"/>
  <c r="D185" i="3"/>
  <c r="W190" i="3" l="1"/>
  <c r="X190" i="3" s="1"/>
  <c r="Q130" i="3"/>
  <c r="R130" i="3" s="1"/>
  <c r="S130" i="3" s="1"/>
  <c r="E185" i="3"/>
  <c r="F185" i="3" s="1"/>
  <c r="C186" i="3" s="1"/>
  <c r="U191" i="3" l="1"/>
  <c r="V191" i="3"/>
  <c r="AC153" i="3"/>
  <c r="AD153" i="3" s="1"/>
  <c r="AE153" i="3" s="1"/>
  <c r="AB154" i="3" s="1"/>
  <c r="P131" i="3"/>
  <c r="D186" i="3"/>
  <c r="E186" i="3" s="1"/>
  <c r="F186" i="3" s="1"/>
  <c r="C187" i="3" s="1"/>
  <c r="W191" i="3" l="1"/>
  <c r="X191" i="3" s="1"/>
  <c r="AC154" i="3"/>
  <c r="Q131" i="3"/>
  <c r="R131" i="3" s="1"/>
  <c r="S131" i="3" s="1"/>
  <c r="D187" i="3"/>
  <c r="V192" i="3" l="1"/>
  <c r="U192" i="3"/>
  <c r="AD154" i="3"/>
  <c r="AE154" i="3" s="1"/>
  <c r="AB155" i="3" s="1"/>
  <c r="P132" i="3"/>
  <c r="E187" i="3"/>
  <c r="F187" i="3" s="1"/>
  <c r="C188" i="3" s="1"/>
  <c r="W192" i="3" l="1"/>
  <c r="X192" i="3" s="1"/>
  <c r="V193" i="3" s="1"/>
  <c r="AC155" i="3"/>
  <c r="Q132" i="3"/>
  <c r="R132" i="3" s="1"/>
  <c r="S132" i="3" s="1"/>
  <c r="D188" i="3"/>
  <c r="E188" i="3" s="1"/>
  <c r="F188" i="3" s="1"/>
  <c r="C189" i="3" s="1"/>
  <c r="U193" i="3" l="1"/>
  <c r="W193" i="3"/>
  <c r="X193" i="3" s="1"/>
  <c r="AD155" i="3"/>
  <c r="AE155" i="3" s="1"/>
  <c r="AB156" i="3" s="1"/>
  <c r="P133" i="3"/>
  <c r="D189" i="3"/>
  <c r="U194" i="3" l="1"/>
  <c r="V194" i="3"/>
  <c r="Q133" i="3"/>
  <c r="R133" i="3" s="1"/>
  <c r="S133" i="3" s="1"/>
  <c r="E189" i="3"/>
  <c r="F189" i="3" s="1"/>
  <c r="W194" i="3" l="1"/>
  <c r="X194" i="3" s="1"/>
  <c r="AC156" i="3"/>
  <c r="AD156" i="3" s="1"/>
  <c r="AE156" i="3" s="1"/>
  <c r="AB157" i="3" s="1"/>
  <c r="P134" i="3"/>
  <c r="D190" i="3"/>
  <c r="C190" i="3"/>
  <c r="U195" i="3" l="1"/>
  <c r="V195" i="3"/>
  <c r="Q134" i="3"/>
  <c r="R134" i="3" s="1"/>
  <c r="S134" i="3" s="1"/>
  <c r="E190" i="3"/>
  <c r="F190" i="3" s="1"/>
  <c r="C191" i="3" s="1"/>
  <c r="W195" i="3" l="1"/>
  <c r="X195" i="3" s="1"/>
  <c r="AC157" i="3"/>
  <c r="AD157" i="3" s="1"/>
  <c r="AE157" i="3" s="1"/>
  <c r="AB158" i="3" s="1"/>
  <c r="P135" i="3"/>
  <c r="D191" i="3"/>
  <c r="E191" i="3" s="1"/>
  <c r="F191" i="3" s="1"/>
  <c r="C192" i="3" s="1"/>
  <c r="V196" i="3" l="1"/>
  <c r="U196" i="3"/>
  <c r="W196" i="3" s="1"/>
  <c r="X196" i="3" s="1"/>
  <c r="Q135" i="3"/>
  <c r="R135" i="3" s="1"/>
  <c r="S135" i="3" s="1"/>
  <c r="D192" i="3"/>
  <c r="E192" i="3" s="1"/>
  <c r="F192" i="3" s="1"/>
  <c r="C193" i="3" s="1"/>
  <c r="U197" i="3" l="1"/>
  <c r="V197" i="3"/>
  <c r="AC158" i="3"/>
  <c r="AD158" i="3" s="1"/>
  <c r="AE158" i="3" s="1"/>
  <c r="AB159" i="3" s="1"/>
  <c r="P136" i="3"/>
  <c r="D193" i="3"/>
  <c r="W197" i="3" l="1"/>
  <c r="X197" i="3" s="1"/>
  <c r="Q136" i="3"/>
  <c r="R136" i="3" s="1"/>
  <c r="S136" i="3" s="1"/>
  <c r="E193" i="3"/>
  <c r="F193" i="3" s="1"/>
  <c r="C194" i="3" s="1"/>
  <c r="V198" i="3" l="1"/>
  <c r="U198" i="3"/>
  <c r="W198" i="3" s="1"/>
  <c r="X198" i="3" s="1"/>
  <c r="AC159" i="3"/>
  <c r="AD159" i="3" s="1"/>
  <c r="AE159" i="3" s="1"/>
  <c r="AB160" i="3" s="1"/>
  <c r="P137" i="3"/>
  <c r="D194" i="3"/>
  <c r="E194" i="3" s="1"/>
  <c r="F194" i="3" s="1"/>
  <c r="U199" i="3" l="1"/>
  <c r="V199" i="3"/>
  <c r="Q137" i="3"/>
  <c r="R137" i="3" s="1"/>
  <c r="S137" i="3" s="1"/>
  <c r="D195" i="3"/>
  <c r="C195" i="3"/>
  <c r="W199" i="3" l="1"/>
  <c r="X199" i="3" s="1"/>
  <c r="AC160" i="3"/>
  <c r="AD160" i="3" s="1"/>
  <c r="AE160" i="3" s="1"/>
  <c r="AB161" i="3" s="1"/>
  <c r="P138" i="3"/>
  <c r="E195" i="3"/>
  <c r="F195" i="3" s="1"/>
  <c r="C196" i="3" s="1"/>
  <c r="U200" i="3" l="1"/>
  <c r="V200" i="3"/>
  <c r="Q138" i="3"/>
  <c r="R138" i="3" s="1"/>
  <c r="S138" i="3" s="1"/>
  <c r="D196" i="3"/>
  <c r="E196" i="3" s="1"/>
  <c r="F196" i="3" s="1"/>
  <c r="W200" i="3" l="1"/>
  <c r="X200" i="3" s="1"/>
  <c r="AC161" i="3"/>
  <c r="AD161" i="3" s="1"/>
  <c r="AE161" i="3" s="1"/>
  <c r="AB162" i="3" s="1"/>
  <c r="P139" i="3"/>
  <c r="D197" i="3"/>
  <c r="C197" i="3"/>
  <c r="V201" i="3" l="1"/>
  <c r="U201" i="3"/>
  <c r="AC162" i="3"/>
  <c r="AD162" i="3" s="1"/>
  <c r="AE162" i="3" s="1"/>
  <c r="AB163" i="3" s="1"/>
  <c r="Q139" i="3"/>
  <c r="R139" i="3" s="1"/>
  <c r="S139" i="3" s="1"/>
  <c r="E197" i="3"/>
  <c r="F197" i="3" s="1"/>
  <c r="C198" i="3" s="1"/>
  <c r="W201" i="3" l="1"/>
  <c r="X201" i="3" s="1"/>
  <c r="U202" i="3" s="1"/>
  <c r="V202" i="3"/>
  <c r="AC163" i="3"/>
  <c r="P140" i="3"/>
  <c r="D198" i="3"/>
  <c r="E198" i="3" s="1"/>
  <c r="F198" i="3" s="1"/>
  <c r="W202" i="3" l="1"/>
  <c r="X202" i="3" s="1"/>
  <c r="AD163" i="3"/>
  <c r="AE163" i="3" s="1"/>
  <c r="AB164" i="3" s="1"/>
  <c r="Q140" i="3"/>
  <c r="R140" i="3" s="1"/>
  <c r="S140" i="3" s="1"/>
  <c r="C199" i="3"/>
  <c r="D199" i="3"/>
  <c r="U203" i="3" l="1"/>
  <c r="V203" i="3"/>
  <c r="AC164" i="3"/>
  <c r="P141" i="3"/>
  <c r="E199" i="3"/>
  <c r="F199" i="3" s="1"/>
  <c r="C200" i="3" s="1"/>
  <c r="W203" i="3" l="1"/>
  <c r="X203" i="3" s="1"/>
  <c r="AD164" i="3"/>
  <c r="AE164" i="3" s="1"/>
  <c r="AB165" i="3" s="1"/>
  <c r="Q141" i="3"/>
  <c r="R141" i="3" s="1"/>
  <c r="S141" i="3" s="1"/>
  <c r="D200" i="3"/>
  <c r="E200" i="3" s="1"/>
  <c r="F200" i="3" s="1"/>
  <c r="C201" i="3" s="1"/>
  <c r="V204" i="3" l="1"/>
  <c r="U204" i="3"/>
  <c r="W204" i="3" s="1"/>
  <c r="X204" i="3" s="1"/>
  <c r="P142" i="3"/>
  <c r="D201" i="3"/>
  <c r="E201" i="3" s="1"/>
  <c r="F201" i="3" s="1"/>
  <c r="C202" i="3" s="1"/>
  <c r="U205" i="3" l="1"/>
  <c r="V205" i="3"/>
  <c r="AC165" i="3"/>
  <c r="AD165" i="3" s="1"/>
  <c r="AE165" i="3" s="1"/>
  <c r="AB166" i="3" s="1"/>
  <c r="Q142" i="3"/>
  <c r="R142" i="3" s="1"/>
  <c r="D202" i="3"/>
  <c r="E202" i="3" s="1"/>
  <c r="F202" i="3" s="1"/>
  <c r="C203" i="3" s="1"/>
  <c r="W205" i="3" l="1"/>
  <c r="X205" i="3" s="1"/>
  <c r="AC166" i="3"/>
  <c r="S142" i="3"/>
  <c r="D203" i="3"/>
  <c r="U206" i="3" l="1"/>
  <c r="V206" i="3"/>
  <c r="AD166" i="3"/>
  <c r="P143" i="3"/>
  <c r="E203" i="3"/>
  <c r="F203" i="3" s="1"/>
  <c r="C204" i="3" s="1"/>
  <c r="W206" i="3" l="1"/>
  <c r="X206" i="3" s="1"/>
  <c r="AE166" i="3"/>
  <c r="AB167" i="3" s="1"/>
  <c r="Q143" i="3"/>
  <c r="R143" i="3" s="1"/>
  <c r="S143" i="3" s="1"/>
  <c r="D204" i="3"/>
  <c r="E204" i="3" s="1"/>
  <c r="F204" i="3" s="1"/>
  <c r="C205" i="3" s="1"/>
  <c r="U207" i="3" l="1"/>
  <c r="V207" i="3"/>
  <c r="AC167" i="3"/>
  <c r="P144" i="3"/>
  <c r="D205" i="3"/>
  <c r="W207" i="3" l="1"/>
  <c r="X207" i="3" s="1"/>
  <c r="AD167" i="3"/>
  <c r="AE167" i="3" s="1"/>
  <c r="AB168" i="3" s="1"/>
  <c r="Q144" i="3"/>
  <c r="R144" i="3" s="1"/>
  <c r="E205" i="3"/>
  <c r="F205" i="3" s="1"/>
  <c r="C206" i="3" s="1"/>
  <c r="V208" i="3" l="1"/>
  <c r="U208" i="3"/>
  <c r="S144" i="3"/>
  <c r="D206" i="3"/>
  <c r="E206" i="3" s="1"/>
  <c r="F206" i="3" s="1"/>
  <c r="C207" i="3" s="1"/>
  <c r="W208" i="3" l="1"/>
  <c r="X208" i="3" s="1"/>
  <c r="V209" i="3" s="1"/>
  <c r="AC168" i="3"/>
  <c r="AD168" i="3" s="1"/>
  <c r="AE168" i="3" s="1"/>
  <c r="AB169" i="3" s="1"/>
  <c r="P145" i="3"/>
  <c r="D207" i="3"/>
  <c r="U209" i="3" l="1"/>
  <c r="W209" i="3" s="1"/>
  <c r="X209" i="3" s="1"/>
  <c r="U210" i="3" s="1"/>
  <c r="Q145" i="3"/>
  <c r="R145" i="3" s="1"/>
  <c r="S145" i="3" s="1"/>
  <c r="E207" i="3"/>
  <c r="F207" i="3" s="1"/>
  <c r="C208" i="3" s="1"/>
  <c r="V210" i="3" l="1"/>
  <c r="W210" i="3" s="1"/>
  <c r="X210" i="3" s="1"/>
  <c r="AC169" i="3"/>
  <c r="AD169" i="3" s="1"/>
  <c r="AE169" i="3" s="1"/>
  <c r="AB170" i="3" s="1"/>
  <c r="P146" i="3"/>
  <c r="D208" i="3"/>
  <c r="E208" i="3" s="1"/>
  <c r="F208" i="3" s="1"/>
  <c r="C209" i="3" s="1"/>
  <c r="U211" i="3" l="1"/>
  <c r="V211" i="3"/>
  <c r="Q146" i="3"/>
  <c r="R146" i="3" s="1"/>
  <c r="S146" i="3" s="1"/>
  <c r="D209" i="3"/>
  <c r="W211" i="3" l="1"/>
  <c r="X211" i="3" s="1"/>
  <c r="AC170" i="3"/>
  <c r="AD170" i="3" s="1"/>
  <c r="AE170" i="3" s="1"/>
  <c r="AB171" i="3" s="1"/>
  <c r="P147" i="3"/>
  <c r="E209" i="3"/>
  <c r="F209" i="3" s="1"/>
  <c r="C210" i="3" s="1"/>
  <c r="U212" i="3" l="1"/>
  <c r="V212" i="3"/>
  <c r="AC171" i="3"/>
  <c r="Q147" i="3"/>
  <c r="R147" i="3" s="1"/>
  <c r="S147" i="3" s="1"/>
  <c r="D210" i="3"/>
  <c r="E210" i="3" s="1"/>
  <c r="F210" i="3" s="1"/>
  <c r="C211" i="3" s="1"/>
  <c r="W212" i="3" l="1"/>
  <c r="X212" i="3" s="1"/>
  <c r="AD171" i="3"/>
  <c r="AE171" i="3" s="1"/>
  <c r="AB172" i="3" s="1"/>
  <c r="P148" i="3"/>
  <c r="D211" i="3"/>
  <c r="V213" i="3" l="1"/>
  <c r="U213" i="3"/>
  <c r="W213" i="3" s="1"/>
  <c r="X213" i="3" s="1"/>
  <c r="Q148" i="3"/>
  <c r="R148" i="3" s="1"/>
  <c r="S148" i="3" s="1"/>
  <c r="E211" i="3"/>
  <c r="F211" i="3" s="1"/>
  <c r="C212" i="3" s="1"/>
  <c r="U214" i="3" l="1"/>
  <c r="V214" i="3"/>
  <c r="AC172" i="3"/>
  <c r="AD172" i="3" s="1"/>
  <c r="AE172" i="3" s="1"/>
  <c r="AB173" i="3" s="1"/>
  <c r="P149" i="3"/>
  <c r="D212" i="3"/>
  <c r="E212" i="3" s="1"/>
  <c r="F212" i="3" s="1"/>
  <c r="C213" i="3" s="1"/>
  <c r="W214" i="3" l="1"/>
  <c r="X214" i="3" s="1"/>
  <c r="AC173" i="3"/>
  <c r="Q149" i="3"/>
  <c r="R149" i="3" s="1"/>
  <c r="S149" i="3" s="1"/>
  <c r="D213" i="3"/>
  <c r="U215" i="3" l="1"/>
  <c r="V215" i="3"/>
  <c r="AD173" i="3"/>
  <c r="AE173" i="3" s="1"/>
  <c r="AB174" i="3" s="1"/>
  <c r="P150" i="3"/>
  <c r="E213" i="3"/>
  <c r="F213" i="3" s="1"/>
  <c r="C214" i="3" s="1"/>
  <c r="W215" i="3" l="1"/>
  <c r="X215" i="3" s="1"/>
  <c r="Q150" i="3"/>
  <c r="R150" i="3" s="1"/>
  <c r="S150" i="3" s="1"/>
  <c r="D214" i="3"/>
  <c r="E214" i="3" s="1"/>
  <c r="F214" i="3" s="1"/>
  <c r="C215" i="3" s="1"/>
  <c r="U216" i="3" l="1"/>
  <c r="V216" i="3"/>
  <c r="AC174" i="3"/>
  <c r="AD174" i="3" s="1"/>
  <c r="AE174" i="3" s="1"/>
  <c r="AB175" i="3" s="1"/>
  <c r="P151" i="3"/>
  <c r="D215" i="3"/>
  <c r="E215" i="3" s="1"/>
  <c r="F215" i="3" s="1"/>
  <c r="C216" i="3" s="1"/>
  <c r="W216" i="3" l="1"/>
  <c r="X216" i="3" s="1"/>
  <c r="AC175" i="3"/>
  <c r="Q151" i="3"/>
  <c r="R151" i="3" s="1"/>
  <c r="S151" i="3" s="1"/>
  <c r="D216" i="3"/>
  <c r="U217" i="3" l="1"/>
  <c r="V217" i="3"/>
  <c r="AD175" i="3"/>
  <c r="P152" i="3"/>
  <c r="E216" i="3"/>
  <c r="F216" i="3" s="1"/>
  <c r="C217" i="3" s="1"/>
  <c r="W217" i="3" l="1"/>
  <c r="X217" i="3" s="1"/>
  <c r="AE175" i="3"/>
  <c r="AB176" i="3" s="1"/>
  <c r="Q152" i="3"/>
  <c r="R152" i="3" s="1"/>
  <c r="D217" i="3"/>
  <c r="U218" i="3" l="1"/>
  <c r="V218" i="3"/>
  <c r="AC176" i="3"/>
  <c r="S152" i="3"/>
  <c r="E217" i="3"/>
  <c r="F217" i="3" s="1"/>
  <c r="C218" i="3" s="1"/>
  <c r="W218" i="3" l="1"/>
  <c r="X218" i="3" s="1"/>
  <c r="AD176" i="3"/>
  <c r="P153" i="3"/>
  <c r="D218" i="3"/>
  <c r="U219" i="3" l="1"/>
  <c r="V219" i="3"/>
  <c r="AE176" i="3"/>
  <c r="AB177" i="3" s="1"/>
  <c r="Q153" i="3"/>
  <c r="R153" i="3" s="1"/>
  <c r="S153" i="3" s="1"/>
  <c r="E218" i="3"/>
  <c r="F218" i="3" s="1"/>
  <c r="C219" i="3" s="1"/>
  <c r="W219" i="3" l="1"/>
  <c r="X219" i="3" s="1"/>
  <c r="AC177" i="3"/>
  <c r="P154" i="3"/>
  <c r="D219" i="3"/>
  <c r="V220" i="3" l="1"/>
  <c r="U220" i="3"/>
  <c r="W220" i="3" s="1"/>
  <c r="X220" i="3" s="1"/>
  <c r="AD177" i="3"/>
  <c r="Q154" i="3"/>
  <c r="R154" i="3" s="1"/>
  <c r="S154" i="3" s="1"/>
  <c r="E219" i="3"/>
  <c r="F219" i="3" s="1"/>
  <c r="C220" i="3" s="1"/>
  <c r="V221" i="3" l="1"/>
  <c r="U221" i="3"/>
  <c r="W221" i="3" s="1"/>
  <c r="X221" i="3" s="1"/>
  <c r="AE177" i="3"/>
  <c r="AB178" i="3" s="1"/>
  <c r="P155" i="3"/>
  <c r="D220" i="3"/>
  <c r="E220" i="3" s="1"/>
  <c r="F220" i="3" s="1"/>
  <c r="C221" i="3" s="1"/>
  <c r="V222" i="3" l="1"/>
  <c r="U222" i="3"/>
  <c r="W222" i="3" s="1"/>
  <c r="X222" i="3" s="1"/>
  <c r="AC178" i="3"/>
  <c r="Q155" i="3"/>
  <c r="R155" i="3" s="1"/>
  <c r="S155" i="3" s="1"/>
  <c r="D221" i="3"/>
  <c r="U223" i="3" l="1"/>
  <c r="V223" i="3"/>
  <c r="AD178" i="3"/>
  <c r="P156" i="3"/>
  <c r="Q156" i="3" s="1"/>
  <c r="R156" i="3" s="1"/>
  <c r="S156" i="3" s="1"/>
  <c r="E221" i="3"/>
  <c r="F221" i="3" s="1"/>
  <c r="C222" i="3" s="1"/>
  <c r="W223" i="3" l="1"/>
  <c r="X223" i="3" s="1"/>
  <c r="AE178" i="3"/>
  <c r="AB179" i="3" s="1"/>
  <c r="P157" i="3"/>
  <c r="D222" i="3"/>
  <c r="E222" i="3" s="1"/>
  <c r="F222" i="3" s="1"/>
  <c r="C223" i="3" s="1"/>
  <c r="V224" i="3" l="1"/>
  <c r="U224" i="3"/>
  <c r="W224" i="3" s="1"/>
  <c r="X224" i="3" s="1"/>
  <c r="Q157" i="3"/>
  <c r="R157" i="3" s="1"/>
  <c r="S157" i="3" s="1"/>
  <c r="D223" i="3"/>
  <c r="U225" i="3" l="1"/>
  <c r="V225" i="3"/>
  <c r="AC179" i="3"/>
  <c r="AD179" i="3" s="1"/>
  <c r="AE179" i="3" s="1"/>
  <c r="P158" i="3"/>
  <c r="E223" i="3"/>
  <c r="F223" i="3" s="1"/>
  <c r="C224" i="3" s="1"/>
  <c r="W225" i="3" l="1"/>
  <c r="X225" i="3" s="1"/>
  <c r="AB180" i="3"/>
  <c r="AC180" i="3" s="1"/>
  <c r="AD180" i="3" s="1"/>
  <c r="AE180" i="3" s="1"/>
  <c r="AB181" i="3" s="1"/>
  <c r="Q158" i="3"/>
  <c r="R158" i="3" s="1"/>
  <c r="S158" i="3" s="1"/>
  <c r="D224" i="3"/>
  <c r="V226" i="3" l="1"/>
  <c r="U226" i="3"/>
  <c r="P159" i="3"/>
  <c r="E224" i="3"/>
  <c r="F224" i="3" s="1"/>
  <c r="C225" i="3" s="1"/>
  <c r="W226" i="3" l="1"/>
  <c r="X226" i="3" s="1"/>
  <c r="U227" i="3"/>
  <c r="V227" i="3"/>
  <c r="AC181" i="3"/>
  <c r="AD181" i="3" s="1"/>
  <c r="AE181" i="3" s="1"/>
  <c r="AB182" i="3" s="1"/>
  <c r="Q159" i="3"/>
  <c r="R159" i="3" s="1"/>
  <c r="S159" i="3" s="1"/>
  <c r="D225" i="3"/>
  <c r="W227" i="3" l="1"/>
  <c r="X227" i="3" s="1"/>
  <c r="P160" i="3"/>
  <c r="E225" i="3"/>
  <c r="F225" i="3" s="1"/>
  <c r="U228" i="3" l="1"/>
  <c r="V228" i="3"/>
  <c r="AC182" i="3"/>
  <c r="AD182" i="3" s="1"/>
  <c r="AE182" i="3" s="1"/>
  <c r="AB183" i="3" s="1"/>
  <c r="Q160" i="3"/>
  <c r="R160" i="3" s="1"/>
  <c r="S160" i="3" s="1"/>
  <c r="D226" i="3"/>
  <c r="C226" i="3"/>
  <c r="W228" i="3" l="1"/>
  <c r="X228" i="3" s="1"/>
  <c r="AC183" i="3"/>
  <c r="P161" i="3"/>
  <c r="E226" i="3"/>
  <c r="F226" i="3" s="1"/>
  <c r="C227" i="3" s="1"/>
  <c r="V229" i="3" l="1"/>
  <c r="U229" i="3"/>
  <c r="AD183" i="3"/>
  <c r="AE183" i="3" s="1"/>
  <c r="AB184" i="3" s="1"/>
  <c r="Q161" i="3"/>
  <c r="R161" i="3" s="1"/>
  <c r="S161" i="3" s="1"/>
  <c r="D227" i="3"/>
  <c r="E227" i="3" s="1"/>
  <c r="F227" i="3" s="1"/>
  <c r="C228" i="3" s="1"/>
  <c r="W229" i="3" l="1"/>
  <c r="X229" i="3" s="1"/>
  <c r="V230" i="3" s="1"/>
  <c r="U230" i="3"/>
  <c r="AC184" i="3"/>
  <c r="P162" i="3"/>
  <c r="D228" i="3"/>
  <c r="E228" i="3" s="1"/>
  <c r="F228" i="3" s="1"/>
  <c r="C229" i="3" s="1"/>
  <c r="W230" i="3" l="1"/>
  <c r="X230" i="3" s="1"/>
  <c r="AD184" i="3"/>
  <c r="AE184" i="3" s="1"/>
  <c r="AB185" i="3" s="1"/>
  <c r="Q162" i="3"/>
  <c r="R162" i="3" s="1"/>
  <c r="S162" i="3" s="1"/>
  <c r="D229" i="3"/>
  <c r="V231" i="3" l="1"/>
  <c r="U231" i="3"/>
  <c r="W231" i="3" s="1"/>
  <c r="X231" i="3" s="1"/>
  <c r="P163" i="3"/>
  <c r="E229" i="3"/>
  <c r="F229" i="3" s="1"/>
  <c r="U232" i="3" l="1"/>
  <c r="V232" i="3"/>
  <c r="AC185" i="3"/>
  <c r="AD185" i="3" s="1"/>
  <c r="AE185" i="3" s="1"/>
  <c r="AB186" i="3" s="1"/>
  <c r="Q163" i="3"/>
  <c r="R163" i="3" s="1"/>
  <c r="S163" i="3" s="1"/>
  <c r="C230" i="3"/>
  <c r="D230" i="3"/>
  <c r="W232" i="3" l="1"/>
  <c r="X232" i="3" s="1"/>
  <c r="AC186" i="3"/>
  <c r="P164" i="3"/>
  <c r="E230" i="3"/>
  <c r="F230" i="3" s="1"/>
  <c r="C231" i="3" s="1"/>
  <c r="V233" i="3" l="1"/>
  <c r="U233" i="3"/>
  <c r="AD186" i="3"/>
  <c r="AE186" i="3" s="1"/>
  <c r="AB187" i="3" s="1"/>
  <c r="Q164" i="3"/>
  <c r="R164" i="3" s="1"/>
  <c r="S164" i="3" s="1"/>
  <c r="D231" i="3"/>
  <c r="E231" i="3" s="1"/>
  <c r="F231" i="3" s="1"/>
  <c r="W233" i="3" l="1"/>
  <c r="X233" i="3" s="1"/>
  <c r="U234" i="3" s="1"/>
  <c r="P165" i="3"/>
  <c r="C232" i="3"/>
  <c r="D232" i="3"/>
  <c r="V234" i="3" l="1"/>
  <c r="W234" i="3"/>
  <c r="X234" i="3" s="1"/>
  <c r="AC187" i="3"/>
  <c r="AD187" i="3" s="1"/>
  <c r="AE187" i="3" s="1"/>
  <c r="AB188" i="3" s="1"/>
  <c r="Q165" i="3"/>
  <c r="R165" i="3" s="1"/>
  <c r="S165" i="3" s="1"/>
  <c r="E232" i="3"/>
  <c r="F232" i="3" s="1"/>
  <c r="C233" i="3" s="1"/>
  <c r="V235" i="3" l="1"/>
  <c r="U235" i="3"/>
  <c r="W235" i="3" s="1"/>
  <c r="X235" i="3" s="1"/>
  <c r="P166" i="3"/>
  <c r="D233" i="3"/>
  <c r="E233" i="3" s="1"/>
  <c r="F233" i="3" s="1"/>
  <c r="C234" i="3" s="1"/>
  <c r="I49" i="3"/>
  <c r="J49" i="3" s="1"/>
  <c r="K49" i="3" s="1"/>
  <c r="U236" i="3" l="1"/>
  <c r="V236" i="3"/>
  <c r="AC188" i="3"/>
  <c r="AD188" i="3" s="1"/>
  <c r="AE188" i="3" s="1"/>
  <c r="AB189" i="3" s="1"/>
  <c r="Q166" i="3"/>
  <c r="R166" i="3" s="1"/>
  <c r="S166" i="3" s="1"/>
  <c r="W236" i="3" l="1"/>
  <c r="X236" i="3" s="1"/>
  <c r="P167" i="3"/>
  <c r="D234" i="3"/>
  <c r="H50" i="3"/>
  <c r="U237" i="3" l="1"/>
  <c r="V237" i="3"/>
  <c r="AC189" i="3"/>
  <c r="AD189" i="3" s="1"/>
  <c r="AE189" i="3" s="1"/>
  <c r="AB190" i="3" s="1"/>
  <c r="Q167" i="3"/>
  <c r="R167" i="3" s="1"/>
  <c r="S167" i="3" s="1"/>
  <c r="E234" i="3"/>
  <c r="I50" i="3"/>
  <c r="J50" i="3" s="1"/>
  <c r="K50" i="3" s="1"/>
  <c r="W237" i="3" l="1"/>
  <c r="X237" i="3" s="1"/>
  <c r="P168" i="3"/>
  <c r="F234" i="3"/>
  <c r="H51" i="3"/>
  <c r="V238" i="3" l="1"/>
  <c r="U238" i="3"/>
  <c r="AC190" i="3"/>
  <c r="AD190" i="3" s="1"/>
  <c r="AE190" i="3" s="1"/>
  <c r="AB191" i="3" s="1"/>
  <c r="Q168" i="3"/>
  <c r="R168" i="3" s="1"/>
  <c r="S168" i="3" s="1"/>
  <c r="D235" i="3"/>
  <c r="C235" i="3"/>
  <c r="I51" i="3"/>
  <c r="W238" i="3" l="1"/>
  <c r="X238" i="3" s="1"/>
  <c r="U239" i="3" s="1"/>
  <c r="AC191" i="3"/>
  <c r="AD191" i="3" s="1"/>
  <c r="AE191" i="3" s="1"/>
  <c r="AB192" i="3" s="1"/>
  <c r="P169" i="3"/>
  <c r="E235" i="3"/>
  <c r="F235" i="3" s="1"/>
  <c r="C236" i="3" s="1"/>
  <c r="J51" i="3"/>
  <c r="V239" i="3" l="1"/>
  <c r="W239" i="3" s="1"/>
  <c r="X239" i="3" s="1"/>
  <c r="AC192" i="3"/>
  <c r="AD192" i="3" s="1"/>
  <c r="AE192" i="3" s="1"/>
  <c r="Q169" i="3"/>
  <c r="R169" i="3" s="1"/>
  <c r="S169" i="3" s="1"/>
  <c r="K51" i="3"/>
  <c r="D236" i="3"/>
  <c r="E236" i="3" s="1"/>
  <c r="F236" i="3" s="1"/>
  <c r="C237" i="3" s="1"/>
  <c r="U240" i="3" l="1"/>
  <c r="V240" i="3"/>
  <c r="AB193" i="3"/>
  <c r="AC193" i="3" s="1"/>
  <c r="AD193" i="3" s="1"/>
  <c r="AE193" i="3" s="1"/>
  <c r="P170" i="3"/>
  <c r="H52" i="3"/>
  <c r="I52" i="3" s="1"/>
  <c r="J52" i="3" s="1"/>
  <c r="K52" i="3" s="1"/>
  <c r="D237" i="3"/>
  <c r="W240" i="3" l="1"/>
  <c r="X240" i="3" s="1"/>
  <c r="AB194" i="3"/>
  <c r="AC194" i="3" s="1"/>
  <c r="AD194" i="3" s="1"/>
  <c r="AE194" i="3" s="1"/>
  <c r="AB195" i="3" s="1"/>
  <c r="AC195" i="3" s="1"/>
  <c r="AD195" i="3" s="1"/>
  <c r="AE195" i="3" s="1"/>
  <c r="AB196" i="3" s="1"/>
  <c r="Q170" i="3"/>
  <c r="R170" i="3" s="1"/>
  <c r="E237" i="3"/>
  <c r="H53" i="3"/>
  <c r="U241" i="3" l="1"/>
  <c r="V241" i="3"/>
  <c r="AC196" i="3"/>
  <c r="AD196" i="3" s="1"/>
  <c r="AE196" i="3" s="1"/>
  <c r="AB197" i="3" s="1"/>
  <c r="S170" i="3"/>
  <c r="F237" i="3"/>
  <c r="C238" i="3" s="1"/>
  <c r="I53" i="3"/>
  <c r="J53" i="3" s="1"/>
  <c r="K53" i="3" s="1"/>
  <c r="W241" i="3" l="1"/>
  <c r="X241" i="3" s="1"/>
  <c r="AC197" i="3"/>
  <c r="AD197" i="3" s="1"/>
  <c r="AE197" i="3" s="1"/>
  <c r="AB198" i="3" s="1"/>
  <c r="P171" i="3"/>
  <c r="U242" i="3" l="1"/>
  <c r="V242" i="3"/>
  <c r="AC198" i="3"/>
  <c r="AD198" i="3" s="1"/>
  <c r="AE198" i="3" s="1"/>
  <c r="AB199" i="3" s="1"/>
  <c r="Q171" i="3"/>
  <c r="R171" i="3" s="1"/>
  <c r="S171" i="3" s="1"/>
  <c r="H54" i="3"/>
  <c r="W242" i="3" l="1"/>
  <c r="X242" i="3" s="1"/>
  <c r="AC199" i="3"/>
  <c r="AD199" i="3" s="1"/>
  <c r="AE199" i="3" s="1"/>
  <c r="AB200" i="3" s="1"/>
  <c r="P172" i="3"/>
  <c r="I54" i="3"/>
  <c r="J54" i="3" s="1"/>
  <c r="U243" i="3" l="1"/>
  <c r="V243" i="3"/>
  <c r="AC200" i="3"/>
  <c r="AD200" i="3" s="1"/>
  <c r="AE200" i="3" s="1"/>
  <c r="AB201" i="3" s="1"/>
  <c r="Q172" i="3"/>
  <c r="R172" i="3" s="1"/>
  <c r="K54" i="3"/>
  <c r="H55" i="3" s="1"/>
  <c r="W243" i="3" l="1"/>
  <c r="X243" i="3" s="1"/>
  <c r="AC201" i="3"/>
  <c r="AD201" i="3" s="1"/>
  <c r="AE201" i="3" s="1"/>
  <c r="AB202" i="3" s="1"/>
  <c r="S172" i="3"/>
  <c r="I55" i="3"/>
  <c r="J55" i="3" s="1"/>
  <c r="K55" i="3" s="1"/>
  <c r="V244" i="3" l="1"/>
  <c r="U244" i="3"/>
  <c r="AC202" i="3"/>
  <c r="AD202" i="3" s="1"/>
  <c r="AE202" i="3" s="1"/>
  <c r="AB203" i="3" s="1"/>
  <c r="P173" i="3"/>
  <c r="H56" i="3"/>
  <c r="W244" i="3" l="1"/>
  <c r="X244" i="3" s="1"/>
  <c r="V245" i="3"/>
  <c r="U245" i="3"/>
  <c r="W245" i="3" s="1"/>
  <c r="X245" i="3" s="1"/>
  <c r="AC203" i="3"/>
  <c r="AD203" i="3" s="1"/>
  <c r="AE203" i="3" s="1"/>
  <c r="AB204" i="3" s="1"/>
  <c r="Q173" i="3"/>
  <c r="R173" i="3" s="1"/>
  <c r="S173" i="3" s="1"/>
  <c r="I56" i="3"/>
  <c r="V246" i="3" l="1"/>
  <c r="U246" i="3"/>
  <c r="W246" i="3" s="1"/>
  <c r="X246" i="3" s="1"/>
  <c r="J56" i="3"/>
  <c r="K56" i="3" s="1"/>
  <c r="H57" i="3" s="1"/>
  <c r="AC204" i="3"/>
  <c r="AD204" i="3" s="1"/>
  <c r="AE204" i="3" s="1"/>
  <c r="AB205" i="3" s="1"/>
  <c r="P174" i="3"/>
  <c r="U247" i="3" l="1"/>
  <c r="V247" i="3"/>
  <c r="AC205" i="3"/>
  <c r="AD205" i="3" s="1"/>
  <c r="AE205" i="3" s="1"/>
  <c r="AB206" i="3" s="1"/>
  <c r="Q174" i="3"/>
  <c r="R174" i="3" s="1"/>
  <c r="S174" i="3" s="1"/>
  <c r="I57" i="3"/>
  <c r="J57" i="3" s="1"/>
  <c r="K57" i="3" s="1"/>
  <c r="W247" i="3" l="1"/>
  <c r="X247" i="3" s="1"/>
  <c r="AC206" i="3"/>
  <c r="AD206" i="3" s="1"/>
  <c r="AE206" i="3" s="1"/>
  <c r="AB207" i="3" s="1"/>
  <c r="P175" i="3"/>
  <c r="H58" i="3"/>
  <c r="U248" i="3" l="1"/>
  <c r="V248" i="3"/>
  <c r="AC207" i="3"/>
  <c r="AD207" i="3" s="1"/>
  <c r="AE207" i="3" s="1"/>
  <c r="AB208" i="3" s="1"/>
  <c r="Q175" i="3"/>
  <c r="R175" i="3" s="1"/>
  <c r="S175" i="3" s="1"/>
  <c r="I58" i="3"/>
  <c r="J58" i="3" s="1"/>
  <c r="W248" i="3" l="1"/>
  <c r="X248" i="3" s="1"/>
  <c r="AC208" i="3"/>
  <c r="AD208" i="3" s="1"/>
  <c r="AE208" i="3" s="1"/>
  <c r="AB209" i="3" s="1"/>
  <c r="P176" i="3"/>
  <c r="K58" i="3"/>
  <c r="H59" i="3" s="1"/>
  <c r="V249" i="3" l="1"/>
  <c r="U249" i="3"/>
  <c r="W249" i="3" s="1"/>
  <c r="X249" i="3" s="1"/>
  <c r="AC209" i="3"/>
  <c r="AD209" i="3" s="1"/>
  <c r="AE209" i="3" s="1"/>
  <c r="AB210" i="3" s="1"/>
  <c r="Q176" i="3"/>
  <c r="R176" i="3" s="1"/>
  <c r="S176" i="3" s="1"/>
  <c r="I59" i="3"/>
  <c r="J59" i="3" s="1"/>
  <c r="U250" i="3" l="1"/>
  <c r="V250" i="3"/>
  <c r="AC210" i="3"/>
  <c r="AD210" i="3" s="1"/>
  <c r="AE210" i="3" s="1"/>
  <c r="P177" i="3"/>
  <c r="K59" i="3"/>
  <c r="H60" i="3" s="1"/>
  <c r="W250" i="3" l="1"/>
  <c r="X250" i="3" s="1"/>
  <c r="AB211" i="3"/>
  <c r="AC211" i="3" s="1"/>
  <c r="AD211" i="3" s="1"/>
  <c r="AE211" i="3" s="1"/>
  <c r="AB212" i="3" s="1"/>
  <c r="AC212" i="3" s="1"/>
  <c r="Q177" i="3"/>
  <c r="R177" i="3" s="1"/>
  <c r="S177" i="3" s="1"/>
  <c r="I60" i="3"/>
  <c r="J60" i="3" s="1"/>
  <c r="U251" i="3" l="1"/>
  <c r="V251" i="3"/>
  <c r="AD212" i="3"/>
  <c r="AE212" i="3" s="1"/>
  <c r="AB213" i="3" s="1"/>
  <c r="P178" i="3"/>
  <c r="K60" i="3"/>
  <c r="H61" i="3" s="1"/>
  <c r="W251" i="3" l="1"/>
  <c r="X251" i="3" s="1"/>
  <c r="AC213" i="3"/>
  <c r="Q178" i="3"/>
  <c r="R178" i="3" s="1"/>
  <c r="S178" i="3" s="1"/>
  <c r="I61" i="3"/>
  <c r="J61" i="3" s="1"/>
  <c r="U252" i="3" l="1"/>
  <c r="V252" i="3"/>
  <c r="AD213" i="3"/>
  <c r="AE213" i="3" s="1"/>
  <c r="AB214" i="3" s="1"/>
  <c r="P179" i="3"/>
  <c r="K61" i="3"/>
  <c r="H62" i="3" s="1"/>
  <c r="W252" i="3" l="1"/>
  <c r="X252" i="3" s="1"/>
  <c r="AC214" i="3"/>
  <c r="Q179" i="3"/>
  <c r="R179" i="3" s="1"/>
  <c r="S179" i="3" s="1"/>
  <c r="I62" i="3"/>
  <c r="J62" i="3" s="1"/>
  <c r="U253" i="3" l="1"/>
  <c r="V253" i="3"/>
  <c r="AD214" i="3"/>
  <c r="AE214" i="3" s="1"/>
  <c r="AB215" i="3" s="1"/>
  <c r="P180" i="3"/>
  <c r="K62" i="3"/>
  <c r="H63" i="3" s="1"/>
  <c r="W253" i="3" l="1"/>
  <c r="X253" i="3" s="1"/>
  <c r="Q180" i="3"/>
  <c r="R180" i="3" s="1"/>
  <c r="S180" i="3" s="1"/>
  <c r="I63" i="3"/>
  <c r="J63" i="3" s="1"/>
  <c r="U254" i="3" l="1"/>
  <c r="V254" i="3"/>
  <c r="AC215" i="3"/>
  <c r="AD215" i="3" s="1"/>
  <c r="AE215" i="3" s="1"/>
  <c r="AB216" i="3" s="1"/>
  <c r="P181" i="3"/>
  <c r="K63" i="3"/>
  <c r="H64" i="3" s="1"/>
  <c r="I64" i="3" s="1"/>
  <c r="W254" i="3" l="1"/>
  <c r="X254" i="3" s="1"/>
  <c r="AC216" i="3"/>
  <c r="AD216" i="3" s="1"/>
  <c r="AE216" i="3" s="1"/>
  <c r="AB217" i="3" s="1"/>
  <c r="Q181" i="3"/>
  <c r="R181" i="3" s="1"/>
  <c r="S181" i="3" s="1"/>
  <c r="J64" i="3"/>
  <c r="V255" i="3" l="1"/>
  <c r="U255" i="3"/>
  <c r="AC217" i="3"/>
  <c r="AD217" i="3" s="1"/>
  <c r="AE217" i="3" s="1"/>
  <c r="AB218" i="3" s="1"/>
  <c r="P182" i="3"/>
  <c r="K64" i="3"/>
  <c r="H65" i="3" s="1"/>
  <c r="I65" i="3" s="1"/>
  <c r="W255" i="3" l="1"/>
  <c r="X255" i="3" s="1"/>
  <c r="U256" i="3"/>
  <c r="V256" i="3"/>
  <c r="AC218" i="3"/>
  <c r="AD218" i="3" s="1"/>
  <c r="AE218" i="3" s="1"/>
  <c r="AB219" i="3" s="1"/>
  <c r="Q182" i="3"/>
  <c r="R182" i="3" s="1"/>
  <c r="S182" i="3" s="1"/>
  <c r="W256" i="3" l="1"/>
  <c r="X256" i="3" s="1"/>
  <c r="AC219" i="3"/>
  <c r="AD219" i="3" s="1"/>
  <c r="AE219" i="3" s="1"/>
  <c r="AB220" i="3" s="1"/>
  <c r="P183" i="3"/>
  <c r="Q183" i="3" s="1"/>
  <c r="R183" i="3" s="1"/>
  <c r="J65" i="3"/>
  <c r="K65" i="3" s="1"/>
  <c r="H66" i="3" s="1"/>
  <c r="I66" i="3" s="1"/>
  <c r="U257" i="3" l="1"/>
  <c r="V257" i="3"/>
  <c r="AC220" i="3"/>
  <c r="AD220" i="3" s="1"/>
  <c r="AE220" i="3" s="1"/>
  <c r="AB221" i="3" s="1"/>
  <c r="S183" i="3"/>
  <c r="J66" i="3"/>
  <c r="W257" i="3" l="1"/>
  <c r="X257" i="3" s="1"/>
  <c r="AC221" i="3"/>
  <c r="AD221" i="3" s="1"/>
  <c r="AE221" i="3" s="1"/>
  <c r="AB222" i="3" s="1"/>
  <c r="P184" i="3"/>
  <c r="K66" i="3"/>
  <c r="H67" i="3" s="1"/>
  <c r="I67" i="3" s="1"/>
  <c r="V258" i="3" l="1"/>
  <c r="U258" i="3"/>
  <c r="AC222" i="3"/>
  <c r="AD222" i="3" s="1"/>
  <c r="AE222" i="3" s="1"/>
  <c r="AB223" i="3" s="1"/>
  <c r="Q184" i="3"/>
  <c r="R184" i="3" s="1"/>
  <c r="S184" i="3" s="1"/>
  <c r="W258" i="3" l="1"/>
  <c r="X258" i="3" s="1"/>
  <c r="U259" i="3" s="1"/>
  <c r="P185" i="3"/>
  <c r="J67" i="3"/>
  <c r="K67" i="3" s="1"/>
  <c r="H68" i="3" s="1"/>
  <c r="I68" i="3" s="1"/>
  <c r="V259" i="3" l="1"/>
  <c r="W259" i="3" s="1"/>
  <c r="X259" i="3" s="1"/>
  <c r="AC223" i="3"/>
  <c r="AD223" i="3" s="1"/>
  <c r="AE223" i="3" s="1"/>
  <c r="AB224" i="3" s="1"/>
  <c r="Q185" i="3"/>
  <c r="R185" i="3" s="1"/>
  <c r="S185" i="3" s="1"/>
  <c r="J68" i="3"/>
  <c r="U260" i="3" l="1"/>
  <c r="V260" i="3"/>
  <c r="AC224" i="3"/>
  <c r="AD224" i="3" s="1"/>
  <c r="AE224" i="3" s="1"/>
  <c r="AB225" i="3" s="1"/>
  <c r="P186" i="3"/>
  <c r="K68" i="3"/>
  <c r="H69" i="3" s="1"/>
  <c r="W260" i="3" l="1"/>
  <c r="X260" i="3" s="1"/>
  <c r="AC225" i="3"/>
  <c r="AD225" i="3" s="1"/>
  <c r="AE225" i="3" s="1"/>
  <c r="AB226" i="3" s="1"/>
  <c r="Q186" i="3"/>
  <c r="R186" i="3" s="1"/>
  <c r="S186" i="3" s="1"/>
  <c r="I69" i="3"/>
  <c r="J69" i="3" s="1"/>
  <c r="K69" i="3" s="1"/>
  <c r="H70" i="3" s="1"/>
  <c r="U261" i="3" l="1"/>
  <c r="V261" i="3"/>
  <c r="AC226" i="3"/>
  <c r="AD226" i="3" s="1"/>
  <c r="AE226" i="3" s="1"/>
  <c r="AB227" i="3" s="1"/>
  <c r="P187" i="3"/>
  <c r="I70" i="3"/>
  <c r="J70" i="3" s="1"/>
  <c r="K70" i="3" s="1"/>
  <c r="H71" i="3" s="1"/>
  <c r="I71" i="3" s="1"/>
  <c r="W261" i="3" l="1"/>
  <c r="X261" i="3" s="1"/>
  <c r="J71" i="3"/>
  <c r="K71" i="3" s="1"/>
  <c r="H72" i="3" s="1"/>
  <c r="I72" i="3" s="1"/>
  <c r="AC227" i="3"/>
  <c r="AD227" i="3" s="1"/>
  <c r="AE227" i="3" s="1"/>
  <c r="AB228" i="3" s="1"/>
  <c r="Q187" i="3"/>
  <c r="R187" i="3" s="1"/>
  <c r="V262" i="3" l="1"/>
  <c r="U262" i="3"/>
  <c r="AC228" i="3"/>
  <c r="AD228" i="3" s="1"/>
  <c r="AE228" i="3" s="1"/>
  <c r="AB229" i="3" s="1"/>
  <c r="S187" i="3"/>
  <c r="J72" i="3"/>
  <c r="W262" i="3" l="1"/>
  <c r="X262" i="3" s="1"/>
  <c r="V263" i="3" s="1"/>
  <c r="AC229" i="3"/>
  <c r="AD229" i="3" s="1"/>
  <c r="AE229" i="3" s="1"/>
  <c r="AB230" i="3" s="1"/>
  <c r="P188" i="3"/>
  <c r="K72" i="3"/>
  <c r="H73" i="3" s="1"/>
  <c r="I73" i="3" s="1"/>
  <c r="U263" i="3" l="1"/>
  <c r="W263" i="3"/>
  <c r="X263" i="3" s="1"/>
  <c r="U264" i="3" s="1"/>
  <c r="AC230" i="3"/>
  <c r="AD230" i="3" s="1"/>
  <c r="AE230" i="3" s="1"/>
  <c r="AB231" i="3" s="1"/>
  <c r="Q188" i="3"/>
  <c r="R188" i="3" s="1"/>
  <c r="J73" i="3"/>
  <c r="V264" i="3" l="1"/>
  <c r="W264" i="3" s="1"/>
  <c r="X264" i="3" s="1"/>
  <c r="AC231" i="3"/>
  <c r="AD231" i="3" s="1"/>
  <c r="AE231" i="3" s="1"/>
  <c r="AB232" i="3" s="1"/>
  <c r="S188" i="3"/>
  <c r="K73" i="3"/>
  <c r="H74" i="3" s="1"/>
  <c r="I74" i="3" s="1"/>
  <c r="V265" i="3" l="1"/>
  <c r="U265" i="3"/>
  <c r="AC232" i="3"/>
  <c r="AD232" i="3" s="1"/>
  <c r="AE232" i="3" s="1"/>
  <c r="AB233" i="3" s="1"/>
  <c r="P189" i="3"/>
  <c r="W265" i="3" l="1"/>
  <c r="X265" i="3" s="1"/>
  <c r="U266" i="3" s="1"/>
  <c r="AC233" i="3"/>
  <c r="Q189" i="3"/>
  <c r="R189" i="3" s="1"/>
  <c r="S189" i="3" s="1"/>
  <c r="J74" i="3"/>
  <c r="K74" i="3" s="1"/>
  <c r="H75" i="3" s="1"/>
  <c r="I75" i="3" s="1"/>
  <c r="V266" i="3" l="1"/>
  <c r="W266" i="3"/>
  <c r="X266" i="3" s="1"/>
  <c r="AD233" i="3"/>
  <c r="AE233" i="3" s="1"/>
  <c r="P190" i="3"/>
  <c r="V267" i="3" l="1"/>
  <c r="U267" i="3"/>
  <c r="AB234" i="3"/>
  <c r="AC234" i="3" s="1"/>
  <c r="AD234" i="3" s="1"/>
  <c r="AE234" i="3" s="1"/>
  <c r="Q190" i="3"/>
  <c r="R190" i="3" s="1"/>
  <c r="S190" i="3" s="1"/>
  <c r="J75" i="3"/>
  <c r="K75" i="3" s="1"/>
  <c r="H76" i="3" s="1"/>
  <c r="I76" i="3" s="1"/>
  <c r="W267" i="3" l="1"/>
  <c r="X267" i="3" s="1"/>
  <c r="U268" i="3" s="1"/>
  <c r="AB235" i="3"/>
  <c r="AC235" i="3" s="1"/>
  <c r="AD235" i="3" s="1"/>
  <c r="AE235" i="3" s="1"/>
  <c r="P191" i="3"/>
  <c r="V268" i="3" l="1"/>
  <c r="W268" i="3"/>
  <c r="X268" i="3" s="1"/>
  <c r="AB236" i="3"/>
  <c r="AC236" i="3" s="1"/>
  <c r="AD236" i="3" s="1"/>
  <c r="AE236" i="3" s="1"/>
  <c r="AB237" i="3" s="1"/>
  <c r="Q191" i="3"/>
  <c r="R191" i="3" s="1"/>
  <c r="S191" i="3" s="1"/>
  <c r="J76" i="3"/>
  <c r="K76" i="3" s="1"/>
  <c r="H77" i="3" s="1"/>
  <c r="I77" i="3" s="1"/>
  <c r="U269" i="3" l="1"/>
  <c r="V269" i="3"/>
  <c r="AC237" i="3"/>
  <c r="AD237" i="3" s="1"/>
  <c r="AE237" i="3" s="1"/>
  <c r="AB238" i="3" s="1"/>
  <c r="P192" i="3"/>
  <c r="W269" i="3" l="1"/>
  <c r="X269" i="3" s="1"/>
  <c r="AC238" i="3"/>
  <c r="Q192" i="3"/>
  <c r="R192" i="3" s="1"/>
  <c r="S192" i="3" s="1"/>
  <c r="J77" i="3"/>
  <c r="K77" i="3" s="1"/>
  <c r="H78" i="3" s="1"/>
  <c r="I78" i="3" s="1"/>
  <c r="V270" i="3" l="1"/>
  <c r="U270" i="3"/>
  <c r="AD238" i="3"/>
  <c r="AE238" i="3" s="1"/>
  <c r="AB239" i="3" s="1"/>
  <c r="P193" i="3"/>
  <c r="W270" i="3" l="1"/>
  <c r="X270" i="3" s="1"/>
  <c r="U271" i="3" s="1"/>
  <c r="AC239" i="3"/>
  <c r="Q193" i="3"/>
  <c r="R193" i="3" s="1"/>
  <c r="S193" i="3" s="1"/>
  <c r="J78" i="3"/>
  <c r="K78" i="3" s="1"/>
  <c r="H79" i="3" s="1"/>
  <c r="I79" i="3" s="1"/>
  <c r="V271" i="3" l="1"/>
  <c r="W271" i="3"/>
  <c r="X271" i="3" s="1"/>
  <c r="AD239" i="3"/>
  <c r="AE239" i="3" s="1"/>
  <c r="AB240" i="3" s="1"/>
  <c r="P194" i="3"/>
  <c r="U272" i="3" l="1"/>
  <c r="V272" i="3"/>
  <c r="AC240" i="3"/>
  <c r="Q194" i="3"/>
  <c r="R194" i="3" s="1"/>
  <c r="S194" i="3" s="1"/>
  <c r="J79" i="3"/>
  <c r="K79" i="3" s="1"/>
  <c r="H80" i="3" s="1"/>
  <c r="I80" i="3" s="1"/>
  <c r="W272" i="3" l="1"/>
  <c r="X272" i="3" s="1"/>
  <c r="AD240" i="3"/>
  <c r="AE240" i="3" s="1"/>
  <c r="P195" i="3"/>
  <c r="U273" i="3" l="1"/>
  <c r="V273" i="3"/>
  <c r="AB241" i="3"/>
  <c r="AC241" i="3" s="1"/>
  <c r="Q195" i="3"/>
  <c r="R195" i="3" s="1"/>
  <c r="S195" i="3" s="1"/>
  <c r="J80" i="3"/>
  <c r="K80" i="3" s="1"/>
  <c r="H81" i="3" s="1"/>
  <c r="I81" i="3" s="1"/>
  <c r="W273" i="3" l="1"/>
  <c r="X273" i="3" s="1"/>
  <c r="AD241" i="3"/>
  <c r="AE241" i="3" s="1"/>
  <c r="AB242" i="3" s="1"/>
  <c r="AC242" i="3" s="1"/>
  <c r="AD242" i="3" s="1"/>
  <c r="AE242" i="3" s="1"/>
  <c r="AB243" i="3" s="1"/>
  <c r="P196" i="3"/>
  <c r="V274" i="3" l="1"/>
  <c r="U274" i="3"/>
  <c r="AC243" i="3"/>
  <c r="Q196" i="3"/>
  <c r="R196" i="3" s="1"/>
  <c r="S196" i="3" s="1"/>
  <c r="J81" i="3"/>
  <c r="K81" i="3" s="1"/>
  <c r="H82" i="3" s="1"/>
  <c r="I82" i="3" s="1"/>
  <c r="W274" i="3" l="1"/>
  <c r="X274" i="3" s="1"/>
  <c r="U275" i="3" s="1"/>
  <c r="AD243" i="3"/>
  <c r="AE243" i="3" s="1"/>
  <c r="AB244" i="3" s="1"/>
  <c r="P197" i="3"/>
  <c r="V275" i="3" l="1"/>
  <c r="W275" i="3" s="1"/>
  <c r="X275" i="3" s="1"/>
  <c r="AC244" i="3"/>
  <c r="Q197" i="3"/>
  <c r="R197" i="3" s="1"/>
  <c r="S197" i="3" s="1"/>
  <c r="J82" i="3"/>
  <c r="K82" i="3" s="1"/>
  <c r="H83" i="3" s="1"/>
  <c r="I83" i="3" s="1"/>
  <c r="V276" i="3" l="1"/>
  <c r="U276" i="3"/>
  <c r="AD244" i="3"/>
  <c r="AE244" i="3" s="1"/>
  <c r="AB245" i="3" s="1"/>
  <c r="P198" i="3"/>
  <c r="W276" i="3" l="1"/>
  <c r="X276" i="3" s="1"/>
  <c r="V277" i="3" s="1"/>
  <c r="Q198" i="3"/>
  <c r="R198" i="3" s="1"/>
  <c r="S198" i="3" s="1"/>
  <c r="J83" i="3"/>
  <c r="K83" i="3" s="1"/>
  <c r="H84" i="3" s="1"/>
  <c r="I84" i="3" s="1"/>
  <c r="U277" i="3" l="1"/>
  <c r="W277" i="3" s="1"/>
  <c r="X277" i="3" s="1"/>
  <c r="U278" i="3"/>
  <c r="V278" i="3"/>
  <c r="AC245" i="3"/>
  <c r="AD245" i="3" s="1"/>
  <c r="AE245" i="3" s="1"/>
  <c r="AB246" i="3" s="1"/>
  <c r="P199" i="3"/>
  <c r="W278" i="3" l="1"/>
  <c r="X278" i="3" s="1"/>
  <c r="Q199" i="3"/>
  <c r="R199" i="3" s="1"/>
  <c r="S199" i="3" s="1"/>
  <c r="J84" i="3"/>
  <c r="K84" i="3" s="1"/>
  <c r="H85" i="3" s="1"/>
  <c r="I85" i="3" s="1"/>
  <c r="U279" i="3" l="1"/>
  <c r="V279" i="3"/>
  <c r="AC246" i="3"/>
  <c r="AD246" i="3" s="1"/>
  <c r="AE246" i="3" s="1"/>
  <c r="AB247" i="3" s="1"/>
  <c r="P200" i="3"/>
  <c r="W279" i="3" l="1"/>
  <c r="X279" i="3" s="1"/>
  <c r="Q200" i="3"/>
  <c r="R200" i="3" s="1"/>
  <c r="S200" i="3" s="1"/>
  <c r="J85" i="3"/>
  <c r="K85" i="3" s="1"/>
  <c r="H86" i="3" s="1"/>
  <c r="I86" i="3" s="1"/>
  <c r="U280" i="3" l="1"/>
  <c r="V280" i="3"/>
  <c r="AC247" i="3"/>
  <c r="AD247" i="3" s="1"/>
  <c r="AE247" i="3" s="1"/>
  <c r="AB248" i="3" s="1"/>
  <c r="P201" i="3"/>
  <c r="W280" i="3" l="1"/>
  <c r="X280" i="3" s="1"/>
  <c r="AC248" i="3"/>
  <c r="AD248" i="3" s="1"/>
  <c r="AE248" i="3" s="1"/>
  <c r="AB249" i="3" s="1"/>
  <c r="Q201" i="3"/>
  <c r="R201" i="3" s="1"/>
  <c r="J86" i="3"/>
  <c r="K86" i="3" s="1"/>
  <c r="H87" i="3" s="1"/>
  <c r="I87" i="3" s="1"/>
  <c r="V281" i="3" l="1"/>
  <c r="U281" i="3"/>
  <c r="W281" i="3" s="1"/>
  <c r="X281" i="3" s="1"/>
  <c r="AC249" i="3"/>
  <c r="AD249" i="3" s="1"/>
  <c r="AE249" i="3" s="1"/>
  <c r="AB250" i="3" s="1"/>
  <c r="S201" i="3"/>
  <c r="V282" i="3" l="1"/>
  <c r="U282" i="3"/>
  <c r="AC250" i="3"/>
  <c r="AD250" i="3" s="1"/>
  <c r="AE250" i="3" s="1"/>
  <c r="AB251" i="3" s="1"/>
  <c r="P202" i="3"/>
  <c r="J87" i="3"/>
  <c r="K87" i="3" s="1"/>
  <c r="H88" i="3" s="1"/>
  <c r="I88" i="3" s="1"/>
  <c r="W282" i="3" l="1"/>
  <c r="X282" i="3" s="1"/>
  <c r="X283" i="3" s="1"/>
  <c r="U8" i="3"/>
  <c r="L68" i="1" s="1"/>
  <c r="V8" i="3"/>
  <c r="AC251" i="3"/>
  <c r="Q202" i="3"/>
  <c r="R202" i="3" s="1"/>
  <c r="X8" i="3" l="1"/>
  <c r="P68" i="1" s="1"/>
  <c r="N68" i="1"/>
  <c r="AD251" i="3"/>
  <c r="AE251" i="3" s="1"/>
  <c r="S202" i="3"/>
  <c r="J88" i="3"/>
  <c r="K88" i="3" s="1"/>
  <c r="H89" i="3" s="1"/>
  <c r="I89" i="3" s="1"/>
  <c r="AB252" i="3" l="1"/>
  <c r="AC252" i="3" s="1"/>
  <c r="AD252" i="3" s="1"/>
  <c r="AE252" i="3" s="1"/>
  <c r="AB253" i="3" s="1"/>
  <c r="AC253" i="3" s="1"/>
  <c r="AD253" i="3" s="1"/>
  <c r="AE253" i="3" s="1"/>
  <c r="AB254" i="3" s="1"/>
  <c r="P203" i="3"/>
  <c r="AC254" i="3" l="1"/>
  <c r="AD254" i="3" s="1"/>
  <c r="AE254" i="3" s="1"/>
  <c r="AB255" i="3" s="1"/>
  <c r="Q203" i="3"/>
  <c r="R203" i="3" s="1"/>
  <c r="S203" i="3" s="1"/>
  <c r="J89" i="3"/>
  <c r="K89" i="3" s="1"/>
  <c r="H90" i="3" s="1"/>
  <c r="I90" i="3" s="1"/>
  <c r="AC255" i="3" l="1"/>
  <c r="AD255" i="3" s="1"/>
  <c r="AE255" i="3" s="1"/>
  <c r="AB256" i="3" s="1"/>
  <c r="P204" i="3"/>
  <c r="Q204" i="3" l="1"/>
  <c r="R204" i="3" s="1"/>
  <c r="S204" i="3" s="1"/>
  <c r="J90" i="3"/>
  <c r="K90" i="3" s="1"/>
  <c r="H91" i="3" s="1"/>
  <c r="I91" i="3" s="1"/>
  <c r="AC256" i="3" l="1"/>
  <c r="AD256" i="3" s="1"/>
  <c r="P205" i="3"/>
  <c r="Q205" i="3" s="1"/>
  <c r="R205" i="3" s="1"/>
  <c r="AD8" i="3" l="1"/>
  <c r="AE256" i="3"/>
  <c r="AB257" i="3" s="1"/>
  <c r="S205" i="3"/>
  <c r="J91" i="3"/>
  <c r="K91" i="3" s="1"/>
  <c r="H92" i="3" s="1"/>
  <c r="I92" i="3" s="1"/>
  <c r="AE257" i="3" l="1"/>
  <c r="AC257" i="3"/>
  <c r="P206" i="3"/>
  <c r="AB258" i="3" l="1"/>
  <c r="AE258" i="3"/>
  <c r="Q206" i="3"/>
  <c r="R206" i="3" s="1"/>
  <c r="S206" i="3" s="1"/>
  <c r="J92" i="3"/>
  <c r="K92" i="3" s="1"/>
  <c r="H93" i="3" s="1"/>
  <c r="I93" i="3" s="1"/>
  <c r="AE259" i="3" l="1"/>
  <c r="AE260" i="3" s="1"/>
  <c r="AC258" i="3"/>
  <c r="P207" i="3"/>
  <c r="AB259" i="3" l="1"/>
  <c r="AC259" i="3" s="1"/>
  <c r="AE261" i="3"/>
  <c r="Q207" i="3"/>
  <c r="R207" i="3" s="1"/>
  <c r="S207" i="3" s="1"/>
  <c r="J93" i="3"/>
  <c r="K93" i="3" s="1"/>
  <c r="H94" i="3" s="1"/>
  <c r="I94" i="3" s="1"/>
  <c r="AB260" i="3" l="1"/>
  <c r="AC260" i="3" s="1"/>
  <c r="AB261" i="3" s="1"/>
  <c r="AC261" i="3" s="1"/>
  <c r="AB262" i="3" s="1"/>
  <c r="AC262" i="3" s="1"/>
  <c r="AE262" i="3"/>
  <c r="P208" i="3"/>
  <c r="Q208" i="3" s="1"/>
  <c r="R208" i="3" s="1"/>
  <c r="AB263" i="3" l="1"/>
  <c r="AC263" i="3" s="1"/>
  <c r="AE263" i="3"/>
  <c r="S208" i="3"/>
  <c r="J94" i="3"/>
  <c r="K94" i="3" s="1"/>
  <c r="H95" i="3" s="1"/>
  <c r="I95" i="3" s="1"/>
  <c r="AB264" i="3" l="1"/>
  <c r="AC264" i="3" s="1"/>
  <c r="AE264" i="3"/>
  <c r="P209" i="3"/>
  <c r="AB265" i="3" l="1"/>
  <c r="AC265" i="3" s="1"/>
  <c r="AE265" i="3"/>
  <c r="Q209" i="3"/>
  <c r="R209" i="3" s="1"/>
  <c r="S209" i="3" s="1"/>
  <c r="J95" i="3"/>
  <c r="K95" i="3" s="1"/>
  <c r="H96" i="3" s="1"/>
  <c r="I96" i="3" s="1"/>
  <c r="AB266" i="3" l="1"/>
  <c r="AC266" i="3" s="1"/>
  <c r="AE266" i="3"/>
  <c r="P210" i="3"/>
  <c r="AB267" i="3" l="1"/>
  <c r="AC267" i="3" s="1"/>
  <c r="AE267" i="3"/>
  <c r="Q210" i="3"/>
  <c r="R210" i="3" s="1"/>
  <c r="S210" i="3" s="1"/>
  <c r="J96" i="3"/>
  <c r="K96" i="3" s="1"/>
  <c r="H97" i="3" s="1"/>
  <c r="I97" i="3" s="1"/>
  <c r="AB268" i="3" l="1"/>
  <c r="AC268" i="3" s="1"/>
  <c r="AE268" i="3"/>
  <c r="P211" i="3"/>
  <c r="AB269" i="3" l="1"/>
  <c r="AC269" i="3" s="1"/>
  <c r="AE269" i="3"/>
  <c r="Q211" i="3"/>
  <c r="R211" i="3" s="1"/>
  <c r="S211" i="3" s="1"/>
  <c r="J97" i="3"/>
  <c r="K97" i="3" s="1"/>
  <c r="H98" i="3" s="1"/>
  <c r="I98" i="3" s="1"/>
  <c r="AB270" i="3" l="1"/>
  <c r="AC270" i="3" s="1"/>
  <c r="AE270" i="3"/>
  <c r="P212" i="3"/>
  <c r="AB271" i="3" l="1"/>
  <c r="AE271" i="3"/>
  <c r="Q212" i="3"/>
  <c r="R212" i="3" s="1"/>
  <c r="S212" i="3" s="1"/>
  <c r="J98" i="3"/>
  <c r="K98" i="3" s="1"/>
  <c r="H99" i="3" s="1"/>
  <c r="I99" i="3" s="1"/>
  <c r="AC271" i="3" l="1"/>
  <c r="AB272" i="3" s="1"/>
  <c r="AC272" i="3" s="1"/>
  <c r="AE272" i="3"/>
  <c r="P213" i="3"/>
  <c r="Q213" i="3" s="1"/>
  <c r="R213" i="3" s="1"/>
  <c r="AB273" i="3" l="1"/>
  <c r="AE273" i="3"/>
  <c r="S213" i="3"/>
  <c r="J99" i="3"/>
  <c r="K99" i="3" s="1"/>
  <c r="H100" i="3" s="1"/>
  <c r="I100" i="3" s="1"/>
  <c r="AC273" i="3" l="1"/>
  <c r="AB274" i="3" s="1"/>
  <c r="AC274" i="3" s="1"/>
  <c r="AE274" i="3"/>
  <c r="P214" i="3"/>
  <c r="AB275" i="3" l="1"/>
  <c r="AE275" i="3"/>
  <c r="Q214" i="3"/>
  <c r="R214" i="3" s="1"/>
  <c r="S214" i="3" s="1"/>
  <c r="J100" i="3"/>
  <c r="K100" i="3" s="1"/>
  <c r="H101" i="3" s="1"/>
  <c r="I101" i="3" s="1"/>
  <c r="AE276" i="3" l="1"/>
  <c r="AC275" i="3"/>
  <c r="AB276" i="3" s="1"/>
  <c r="P215" i="3"/>
  <c r="AE277" i="3" l="1"/>
  <c r="Q215" i="3"/>
  <c r="R215" i="3" s="1"/>
  <c r="S215" i="3" s="1"/>
  <c r="J101" i="3"/>
  <c r="K101" i="3" s="1"/>
  <c r="H102" i="3" s="1"/>
  <c r="I102" i="3" s="1"/>
  <c r="AE278" i="3" l="1"/>
  <c r="AC276" i="3"/>
  <c r="P216" i="3"/>
  <c r="Q216" i="3" s="1"/>
  <c r="R216" i="3" s="1"/>
  <c r="J102" i="3"/>
  <c r="AB277" i="3" l="1"/>
  <c r="AC277" i="3" s="1"/>
  <c r="AB278" i="3" s="1"/>
  <c r="AC278" i="3" s="1"/>
  <c r="AE279" i="3"/>
  <c r="S216" i="3"/>
  <c r="K102" i="3"/>
  <c r="H103" i="3" s="1"/>
  <c r="I103" i="3" s="1"/>
  <c r="AB279" i="3" l="1"/>
  <c r="AC279" i="3" s="1"/>
  <c r="AB280" i="3" s="1"/>
  <c r="AC280" i="3" s="1"/>
  <c r="AE280" i="3"/>
  <c r="P217" i="3"/>
  <c r="Q217" i="3" s="1"/>
  <c r="R217" i="3" s="1"/>
  <c r="AB281" i="3" l="1"/>
  <c r="AC281" i="3" s="1"/>
  <c r="AE281" i="3"/>
  <c r="S217" i="3"/>
  <c r="J103" i="3"/>
  <c r="K103" i="3" s="1"/>
  <c r="H104" i="3" s="1"/>
  <c r="I104" i="3" s="1"/>
  <c r="AB282" i="3" l="1"/>
  <c r="AE282" i="3"/>
  <c r="AB8" i="3"/>
  <c r="P218" i="3"/>
  <c r="AC282" i="3" l="1"/>
  <c r="AC8" i="3" s="1"/>
  <c r="AE8" i="3" s="1"/>
  <c r="Q218" i="3"/>
  <c r="R218" i="3" s="1"/>
  <c r="S218" i="3" s="1"/>
  <c r="J104" i="3"/>
  <c r="K104" i="3" s="1"/>
  <c r="H105" i="3" s="1"/>
  <c r="I105" i="3" s="1"/>
  <c r="P219" i="3" l="1"/>
  <c r="Q219" i="3" l="1"/>
  <c r="R219" i="3" s="1"/>
  <c r="S219" i="3" s="1"/>
  <c r="J105" i="3"/>
  <c r="K105" i="3" s="1"/>
  <c r="H106" i="3" s="1"/>
  <c r="I106" i="3" s="1"/>
  <c r="P220" i="3" l="1"/>
  <c r="Q220" i="3" l="1"/>
  <c r="R220" i="3" s="1"/>
  <c r="S220" i="3" s="1"/>
  <c r="J106" i="3"/>
  <c r="K106" i="3" s="1"/>
  <c r="P221" i="3" l="1"/>
  <c r="H107" i="3"/>
  <c r="I107" i="3" s="1"/>
  <c r="Q221" i="3" l="1"/>
  <c r="R221" i="3" s="1"/>
  <c r="J107" i="3"/>
  <c r="K107" i="3" s="1"/>
  <c r="H108" i="3" s="1"/>
  <c r="I108" i="3" s="1"/>
  <c r="S221" i="3" l="1"/>
  <c r="K108" i="3"/>
  <c r="H109" i="3" s="1"/>
  <c r="I109" i="3" s="1"/>
  <c r="P222" i="3" l="1"/>
  <c r="J109" i="3"/>
  <c r="K109" i="3"/>
  <c r="H110" i="3" s="1"/>
  <c r="I110" i="3" s="1"/>
  <c r="J108" i="3"/>
  <c r="Q222" i="3" l="1"/>
  <c r="R222" i="3" s="1"/>
  <c r="S222" i="3" s="1"/>
  <c r="K110" i="3"/>
  <c r="H111" i="3" s="1"/>
  <c r="I111" i="3" s="1"/>
  <c r="P223" i="3" l="1"/>
  <c r="K111" i="3"/>
  <c r="H112" i="3" s="1"/>
  <c r="I112" i="3" s="1"/>
  <c r="J110" i="3"/>
  <c r="Q223" i="3" l="1"/>
  <c r="R223" i="3" s="1"/>
  <c r="S223" i="3" s="1"/>
  <c r="K112" i="3"/>
  <c r="H113" i="3" s="1"/>
  <c r="I113" i="3" s="1"/>
  <c r="J111" i="3"/>
  <c r="K113" i="3" l="1"/>
  <c r="H114" i="3" s="1"/>
  <c r="I114" i="3" s="1"/>
  <c r="P224" i="3"/>
  <c r="J113" i="3"/>
  <c r="J112" i="3"/>
  <c r="Q224" i="3" l="1"/>
  <c r="R224" i="3" s="1"/>
  <c r="S224" i="3" s="1"/>
  <c r="K114" i="3"/>
  <c r="P225" i="3" l="1"/>
  <c r="J114" i="3"/>
  <c r="H115" i="3"/>
  <c r="I115" i="3" s="1"/>
  <c r="Q225" i="3" l="1"/>
  <c r="R225" i="3" s="1"/>
  <c r="S225" i="3" s="1"/>
  <c r="K115" i="3"/>
  <c r="P226" i="3" l="1"/>
  <c r="J115" i="3"/>
  <c r="H116" i="3"/>
  <c r="I116" i="3" s="1"/>
  <c r="Q226" i="3" l="1"/>
  <c r="R226" i="3" s="1"/>
  <c r="S226" i="3" s="1"/>
  <c r="P227" i="3" s="1"/>
  <c r="Q227" i="3" s="1"/>
  <c r="R227" i="3" s="1"/>
  <c r="S227" i="3" s="1"/>
  <c r="P228" i="3" s="1"/>
  <c r="K116" i="3"/>
  <c r="Q228" i="3" l="1"/>
  <c r="R228" i="3" s="1"/>
  <c r="S228" i="3" s="1"/>
  <c r="P229" i="3" s="1"/>
  <c r="Q229" i="3" s="1"/>
  <c r="R229" i="3" s="1"/>
  <c r="S229" i="3" s="1"/>
  <c r="P230" i="3" s="1"/>
  <c r="J116" i="3"/>
  <c r="H117" i="3"/>
  <c r="I117" i="3" s="1"/>
  <c r="Q230" i="3" l="1"/>
  <c r="R230" i="3" s="1"/>
  <c r="S230" i="3" s="1"/>
  <c r="P231" i="3" s="1"/>
  <c r="K117" i="3"/>
  <c r="Q231" i="3" l="1"/>
  <c r="R231" i="3" s="1"/>
  <c r="S231" i="3" s="1"/>
  <c r="J117" i="3"/>
  <c r="H118" i="3"/>
  <c r="I118" i="3" s="1"/>
  <c r="P232" i="3" l="1"/>
  <c r="Q232" i="3" s="1"/>
  <c r="K118" i="3"/>
  <c r="R232" i="3" l="1"/>
  <c r="S232" i="3" s="1"/>
  <c r="P233" i="3" s="1"/>
  <c r="Q233" i="3" s="1"/>
  <c r="J118" i="3"/>
  <c r="H119" i="3"/>
  <c r="I119" i="3" s="1"/>
  <c r="R233" i="3" l="1"/>
  <c r="S233" i="3" s="1"/>
  <c r="P234" i="3" s="1"/>
  <c r="Q234" i="3" s="1"/>
  <c r="K119" i="3"/>
  <c r="R234" i="3" l="1"/>
  <c r="S234" i="3" s="1"/>
  <c r="J119" i="3"/>
  <c r="H120" i="3"/>
  <c r="I120" i="3" s="1"/>
  <c r="P235" i="3" l="1"/>
  <c r="Q235" i="3" s="1"/>
  <c r="J120" i="3"/>
  <c r="K120" i="3"/>
  <c r="R235" i="3" l="1"/>
  <c r="H121" i="3"/>
  <c r="I121" i="3" s="1"/>
  <c r="S235" i="3" l="1"/>
  <c r="P236" i="3" s="1"/>
  <c r="Q236" i="3" s="1"/>
  <c r="R236" i="3" s="1"/>
  <c r="S236" i="3" s="1"/>
  <c r="K121" i="3"/>
  <c r="P237" i="3" l="1"/>
  <c r="Q237" i="3" s="1"/>
  <c r="R237" i="3" s="1"/>
  <c r="S237" i="3" s="1"/>
  <c r="P238" i="3" s="1"/>
  <c r="Q238" i="3" s="1"/>
  <c r="R238" i="3" s="1"/>
  <c r="S238" i="3" s="1"/>
  <c r="J121" i="3"/>
  <c r="H122" i="3"/>
  <c r="I122" i="3" s="1"/>
  <c r="P239" i="3" l="1"/>
  <c r="Q239" i="3" s="1"/>
  <c r="K122" i="3"/>
  <c r="R239" i="3" l="1"/>
  <c r="J122" i="3"/>
  <c r="H123" i="3"/>
  <c r="I123" i="3" s="1"/>
  <c r="S239" i="3" l="1"/>
  <c r="P240" i="3" s="1"/>
  <c r="Q240" i="3" s="1"/>
  <c r="R240" i="3" s="1"/>
  <c r="S240" i="3" s="1"/>
  <c r="P241" i="3" s="1"/>
  <c r="Q241" i="3" s="1"/>
  <c r="R241" i="3" s="1"/>
  <c r="K123" i="3"/>
  <c r="S241" i="3" l="1"/>
  <c r="J123" i="3"/>
  <c r="H124" i="3"/>
  <c r="I124" i="3" s="1"/>
  <c r="P242" i="3" l="1"/>
  <c r="K124" i="3"/>
  <c r="Q242" i="3" l="1"/>
  <c r="R242" i="3" s="1"/>
  <c r="S242" i="3" s="1"/>
  <c r="J124" i="3"/>
  <c r="H125" i="3"/>
  <c r="I125" i="3" s="1"/>
  <c r="P243" i="3" l="1"/>
  <c r="K125" i="3"/>
  <c r="Q243" i="3" l="1"/>
  <c r="R243" i="3" s="1"/>
  <c r="J125" i="3"/>
  <c r="H126" i="3"/>
  <c r="I126" i="3" s="1"/>
  <c r="S243" i="3" l="1"/>
  <c r="J126" i="3"/>
  <c r="K126" i="3"/>
  <c r="P244" i="3" l="1"/>
  <c r="Q244" i="3" s="1"/>
  <c r="R244" i="3" s="1"/>
  <c r="H127" i="3"/>
  <c r="I127" i="3" s="1"/>
  <c r="S244" i="3" l="1"/>
  <c r="K127" i="3"/>
  <c r="P245" i="3" l="1"/>
  <c r="Q245" i="3" s="1"/>
  <c r="R245" i="3" s="1"/>
  <c r="J127" i="3"/>
  <c r="H128" i="3"/>
  <c r="I128" i="3" s="1"/>
  <c r="S245" i="3" l="1"/>
  <c r="J128" i="3"/>
  <c r="K128" i="3"/>
  <c r="P246" i="3" l="1"/>
  <c r="Q246" i="3" s="1"/>
  <c r="R246" i="3" s="1"/>
  <c r="S246" i="3" s="1"/>
  <c r="H129" i="3"/>
  <c r="I129" i="3" s="1"/>
  <c r="P247" i="3" l="1"/>
  <c r="Q247" i="3" s="1"/>
  <c r="K129" i="3"/>
  <c r="R247" i="3" l="1"/>
  <c r="S247" i="3" s="1"/>
  <c r="P248" i="3" s="1"/>
  <c r="Q248" i="3" s="1"/>
  <c r="J129" i="3"/>
  <c r="H130" i="3"/>
  <c r="I130" i="3" s="1"/>
  <c r="R248" i="3" l="1"/>
  <c r="S248" i="3" s="1"/>
  <c r="P249" i="3" s="1"/>
  <c r="Q249" i="3" s="1"/>
  <c r="K130" i="3"/>
  <c r="R249" i="3" l="1"/>
  <c r="S249" i="3" s="1"/>
  <c r="P250" i="3" s="1"/>
  <c r="Q250" i="3" s="1"/>
  <c r="R250" i="3" s="1"/>
  <c r="J130" i="3"/>
  <c r="H131" i="3"/>
  <c r="I131" i="3" s="1"/>
  <c r="S250" i="3" l="1"/>
  <c r="K131" i="3"/>
  <c r="P251" i="3" l="1"/>
  <c r="Q251" i="3" s="1"/>
  <c r="R251" i="3" s="1"/>
  <c r="J131" i="3"/>
  <c r="H132" i="3"/>
  <c r="I132" i="3" s="1"/>
  <c r="S251" i="3" l="1"/>
  <c r="K132" i="3"/>
  <c r="P252" i="3" l="1"/>
  <c r="Q252" i="3" s="1"/>
  <c r="J132" i="3"/>
  <c r="H133" i="3"/>
  <c r="I133" i="3" s="1"/>
  <c r="R252" i="3" l="1"/>
  <c r="K133" i="3"/>
  <c r="S252" i="3" l="1"/>
  <c r="J133" i="3"/>
  <c r="H134" i="3"/>
  <c r="I134" i="3" s="1"/>
  <c r="P253" i="3" l="1"/>
  <c r="Q253" i="3" s="1"/>
  <c r="K134" i="3"/>
  <c r="R253" i="3" l="1"/>
  <c r="S253" i="3" s="1"/>
  <c r="J134" i="3"/>
  <c r="H135" i="3"/>
  <c r="I135" i="3" s="1"/>
  <c r="P254" i="3" l="1"/>
  <c r="Q254" i="3" s="1"/>
  <c r="J135" i="3"/>
  <c r="K135" i="3"/>
  <c r="R254" i="3" l="1"/>
  <c r="S254" i="3" s="1"/>
  <c r="H136" i="3"/>
  <c r="I136" i="3" s="1"/>
  <c r="P255" i="3" l="1"/>
  <c r="Q255" i="3" s="1"/>
  <c r="R255" i="3" s="1"/>
  <c r="J136" i="3"/>
  <c r="K136" i="3"/>
  <c r="S255" i="3" l="1"/>
  <c r="H137" i="3"/>
  <c r="I137" i="3" s="1"/>
  <c r="P256" i="3" l="1"/>
  <c r="Q256" i="3" s="1"/>
  <c r="J137" i="3"/>
  <c r="K137" i="3"/>
  <c r="R256" i="3" l="1"/>
  <c r="H138" i="3"/>
  <c r="I138" i="3" s="1"/>
  <c r="R8" i="3" l="1"/>
  <c r="S256" i="3"/>
  <c r="K138" i="3"/>
  <c r="S257" i="3" l="1"/>
  <c r="P257" i="3"/>
  <c r="Q257" i="3" s="1"/>
  <c r="J138" i="3"/>
  <c r="H139" i="3"/>
  <c r="I139" i="3" s="1"/>
  <c r="S258" i="3" l="1"/>
  <c r="P258" i="3"/>
  <c r="Q258" i="3" s="1"/>
  <c r="K139" i="3"/>
  <c r="S259" i="3" l="1"/>
  <c r="P259" i="3"/>
  <c r="Q259" i="3" s="1"/>
  <c r="J139" i="3"/>
  <c r="H140" i="3"/>
  <c r="I140" i="3" s="1"/>
  <c r="S260" i="3" l="1"/>
  <c r="P260" i="3"/>
  <c r="Q260" i="3" s="1"/>
  <c r="K140" i="3"/>
  <c r="S261" i="3" l="1"/>
  <c r="P261" i="3"/>
  <c r="Q261" i="3" s="1"/>
  <c r="J140" i="3"/>
  <c r="H141" i="3"/>
  <c r="I141" i="3" s="1"/>
  <c r="S262" i="3" l="1"/>
  <c r="P262" i="3"/>
  <c r="Q262" i="3" s="1"/>
  <c r="K141" i="3"/>
  <c r="S263" i="3" l="1"/>
  <c r="P263" i="3"/>
  <c r="Q263" i="3" s="1"/>
  <c r="J141" i="3"/>
  <c r="H142" i="3"/>
  <c r="I142" i="3" s="1"/>
  <c r="S264" i="3" l="1"/>
  <c r="P264" i="3"/>
  <c r="Q264" i="3" s="1"/>
  <c r="J142" i="3"/>
  <c r="K142" i="3"/>
  <c r="S265" i="3" l="1"/>
  <c r="P265" i="3"/>
  <c r="Q265" i="3" s="1"/>
  <c r="H143" i="3"/>
  <c r="I143" i="3" s="1"/>
  <c r="S266" i="3" l="1"/>
  <c r="P266" i="3"/>
  <c r="Q266" i="3" s="1"/>
  <c r="K143" i="3"/>
  <c r="S267" i="3" l="1"/>
  <c r="P267" i="3"/>
  <c r="Q267" i="3" s="1"/>
  <c r="J143" i="3"/>
  <c r="H144" i="3"/>
  <c r="I144" i="3" s="1"/>
  <c r="S268" i="3" l="1"/>
  <c r="P268" i="3"/>
  <c r="Q268" i="3" s="1"/>
  <c r="K144" i="3"/>
  <c r="S269" i="3" l="1"/>
  <c r="P269" i="3"/>
  <c r="J144" i="3"/>
  <c r="H145" i="3"/>
  <c r="I145" i="3" s="1"/>
  <c r="Q269" i="3" l="1"/>
  <c r="P270" i="3" s="1"/>
  <c r="Q270" i="3" s="1"/>
  <c r="S270" i="3"/>
  <c r="K145" i="3"/>
  <c r="S271" i="3" l="1"/>
  <c r="P271" i="3"/>
  <c r="J145" i="3"/>
  <c r="H146" i="3"/>
  <c r="I146" i="3" s="1"/>
  <c r="Q271" i="3" l="1"/>
  <c r="P272" i="3" s="1"/>
  <c r="Q272" i="3" s="1"/>
  <c r="S272" i="3"/>
  <c r="K146" i="3"/>
  <c r="S273" i="3" l="1"/>
  <c r="P273" i="3"/>
  <c r="J146" i="3"/>
  <c r="H147" i="3"/>
  <c r="I147" i="3" s="1"/>
  <c r="Q273" i="3" l="1"/>
  <c r="P274" i="3" s="1"/>
  <c r="S274" i="3"/>
  <c r="K147" i="3"/>
  <c r="Q274" i="3" l="1"/>
  <c r="S275" i="3"/>
  <c r="P275" i="3"/>
  <c r="Q275" i="3" s="1"/>
  <c r="J147" i="3"/>
  <c r="H148" i="3"/>
  <c r="I148" i="3" s="1"/>
  <c r="S276" i="3" l="1"/>
  <c r="P276" i="3"/>
  <c r="K148" i="3"/>
  <c r="Q276" i="3" l="1"/>
  <c r="P277" i="3" s="1"/>
  <c r="Q277" i="3" s="1"/>
  <c r="S277" i="3"/>
  <c r="J148" i="3"/>
  <c r="H149" i="3"/>
  <c r="I149" i="3" s="1"/>
  <c r="S278" i="3" l="1"/>
  <c r="P278" i="3"/>
  <c r="Q278" i="3" s="1"/>
  <c r="K149" i="3"/>
  <c r="S279" i="3" l="1"/>
  <c r="P279" i="3"/>
  <c r="Q279" i="3" s="1"/>
  <c r="J149" i="3"/>
  <c r="H150" i="3"/>
  <c r="I150" i="3" s="1"/>
  <c r="S280" i="3" l="1"/>
  <c r="P280" i="3"/>
  <c r="Q280" i="3" s="1"/>
  <c r="J150" i="3"/>
  <c r="K150" i="3"/>
  <c r="S281" i="3" l="1"/>
  <c r="P281" i="3"/>
  <c r="Q281" i="3" s="1"/>
  <c r="H151" i="3"/>
  <c r="I151" i="3" s="1"/>
  <c r="S282" i="3" l="1"/>
  <c r="P282" i="3"/>
  <c r="K151" i="3"/>
  <c r="Q282" i="3" l="1"/>
  <c r="Q8" i="3" s="1"/>
  <c r="P8" i="3"/>
  <c r="L57" i="1" s="1"/>
  <c r="J151" i="3"/>
  <c r="H152" i="3"/>
  <c r="I152" i="3" s="1"/>
  <c r="S8" i="3" l="1"/>
  <c r="P57" i="1" s="1"/>
  <c r="N57" i="1"/>
  <c r="K152" i="3"/>
  <c r="J152" i="3" l="1"/>
  <c r="H153" i="3"/>
  <c r="I153" i="3" s="1"/>
  <c r="K153" i="3" l="1"/>
  <c r="J153" i="3" l="1"/>
  <c r="H154" i="3"/>
  <c r="I154" i="3" s="1"/>
  <c r="K154" i="3" l="1"/>
  <c r="J154" i="3" l="1"/>
  <c r="H155" i="3"/>
  <c r="I155" i="3" s="1"/>
  <c r="K155" i="3" l="1"/>
  <c r="J155" i="3" l="1"/>
  <c r="H156" i="3"/>
  <c r="I156" i="3" s="1"/>
  <c r="K156" i="3" l="1"/>
  <c r="J156" i="3" l="1"/>
  <c r="H157" i="3"/>
  <c r="I157" i="3" s="1"/>
  <c r="K157" i="3" l="1"/>
  <c r="J157" i="3" l="1"/>
  <c r="H158" i="3"/>
  <c r="I158" i="3" s="1"/>
  <c r="K158" i="3" l="1"/>
  <c r="J158" i="3" l="1"/>
  <c r="H159" i="3"/>
  <c r="I159" i="3" s="1"/>
  <c r="K159" i="3" l="1"/>
  <c r="J159" i="3" l="1"/>
  <c r="H160" i="3"/>
  <c r="I160" i="3" s="1"/>
  <c r="K160" i="3" l="1"/>
  <c r="J160" i="3" l="1"/>
  <c r="H161" i="3"/>
  <c r="I161" i="3" s="1"/>
  <c r="K161" i="3" l="1"/>
  <c r="J161" i="3" l="1"/>
  <c r="H162" i="3"/>
  <c r="I162" i="3" s="1"/>
  <c r="K162" i="3" l="1"/>
  <c r="J162" i="3" l="1"/>
  <c r="H163" i="3"/>
  <c r="I163" i="3" s="1"/>
  <c r="K163" i="3" l="1"/>
  <c r="J163" i="3" l="1"/>
  <c r="H164" i="3"/>
  <c r="I164" i="3" s="1"/>
  <c r="K164" i="3" l="1"/>
  <c r="J164" i="3" l="1"/>
  <c r="H165" i="3"/>
  <c r="I165" i="3" s="1"/>
  <c r="K165" i="3" l="1"/>
  <c r="J165" i="3" l="1"/>
  <c r="H166" i="3"/>
  <c r="I166" i="3" s="1"/>
  <c r="K166" i="3" l="1"/>
  <c r="J166" i="3" l="1"/>
  <c r="H167" i="3"/>
  <c r="I167" i="3" s="1"/>
  <c r="K167" i="3" l="1"/>
  <c r="J167" i="3" l="1"/>
  <c r="H168" i="3"/>
  <c r="I168" i="3" s="1"/>
  <c r="K168" i="3" l="1"/>
  <c r="J168" i="3" l="1"/>
  <c r="H169" i="3"/>
  <c r="I169" i="3" s="1"/>
  <c r="K169" i="3" l="1"/>
  <c r="J169" i="3" l="1"/>
  <c r="H170" i="3"/>
  <c r="I170" i="3" s="1"/>
  <c r="J170" i="3" l="1"/>
  <c r="K170" i="3" l="1"/>
  <c r="H171" i="3" l="1"/>
  <c r="I171" i="3" s="1"/>
  <c r="J171" i="3" l="1"/>
  <c r="K171" i="3" l="1"/>
  <c r="H172" i="3" l="1"/>
  <c r="I172" i="3" s="1"/>
  <c r="K172" i="3" l="1"/>
  <c r="J172" i="3" l="1"/>
  <c r="H173" i="3"/>
  <c r="I173" i="3" s="1"/>
  <c r="J173" i="3" l="1"/>
  <c r="K173" i="3"/>
  <c r="H174" i="3" l="1"/>
  <c r="I174" i="3" s="1"/>
  <c r="J174" i="3" l="1"/>
  <c r="K174" i="3"/>
  <c r="H175" i="3" l="1"/>
  <c r="I175" i="3" s="1"/>
  <c r="J175" i="3" l="1"/>
  <c r="K175" i="3" l="1"/>
  <c r="H176" i="3" l="1"/>
  <c r="I176" i="3" s="1"/>
  <c r="K176" i="3" l="1"/>
  <c r="J176" i="3" l="1"/>
  <c r="H177" i="3"/>
  <c r="I177" i="3" s="1"/>
  <c r="J177" i="3" l="1"/>
  <c r="K177" i="3"/>
  <c r="H178" i="3" l="1"/>
  <c r="I178" i="3" s="1"/>
  <c r="J178" i="3" l="1"/>
  <c r="K178" i="3"/>
  <c r="H179" i="3" l="1"/>
  <c r="I179" i="3" s="1"/>
  <c r="K179" i="3" l="1"/>
  <c r="J179" i="3" l="1"/>
  <c r="H180" i="3"/>
  <c r="I180" i="3" s="1"/>
  <c r="K180" i="3" l="1"/>
  <c r="J180" i="3" l="1"/>
  <c r="H181" i="3"/>
  <c r="I181" i="3" s="1"/>
  <c r="K181" i="3" l="1"/>
  <c r="J181" i="3" l="1"/>
  <c r="H182" i="3"/>
  <c r="I182" i="3" s="1"/>
  <c r="K182" i="3" l="1"/>
  <c r="J182" i="3" l="1"/>
  <c r="H183" i="3"/>
  <c r="I183" i="3" s="1"/>
  <c r="K183" i="3" l="1"/>
  <c r="J183" i="3" l="1"/>
  <c r="H184" i="3"/>
  <c r="I184" i="3" s="1"/>
  <c r="K184" i="3" l="1"/>
  <c r="J184" i="3" l="1"/>
  <c r="H185" i="3"/>
  <c r="I185" i="3" s="1"/>
  <c r="J185" i="3" l="1"/>
  <c r="K185" i="3"/>
  <c r="H186" i="3" l="1"/>
  <c r="I186" i="3" s="1"/>
  <c r="K186" i="3" l="1"/>
  <c r="J186" i="3" l="1"/>
  <c r="H187" i="3"/>
  <c r="I187" i="3" s="1"/>
  <c r="J187" i="3" l="1"/>
  <c r="K187" i="3"/>
  <c r="H188" i="3" l="1"/>
  <c r="I188" i="3" s="1"/>
  <c r="K188" i="3" l="1"/>
  <c r="J188" i="3" l="1"/>
  <c r="H189" i="3"/>
  <c r="I189" i="3" s="1"/>
  <c r="K189" i="3" l="1"/>
  <c r="J189" i="3" l="1"/>
  <c r="H190" i="3"/>
  <c r="I190" i="3" s="1"/>
  <c r="K190" i="3" l="1"/>
  <c r="J190" i="3" l="1"/>
  <c r="H191" i="3"/>
  <c r="I191" i="3" s="1"/>
  <c r="K191" i="3" l="1"/>
  <c r="J191" i="3" l="1"/>
  <c r="H192" i="3"/>
  <c r="I192" i="3" s="1"/>
  <c r="K192" i="3" l="1"/>
  <c r="J192" i="3" l="1"/>
  <c r="H193" i="3"/>
  <c r="I193" i="3" s="1"/>
  <c r="J193" i="3" l="1"/>
  <c r="K193" i="3"/>
  <c r="H194" i="3" l="1"/>
  <c r="I194" i="3" s="1"/>
  <c r="K194" i="3" l="1"/>
  <c r="J194" i="3" l="1"/>
  <c r="H195" i="3"/>
  <c r="I195" i="3" s="1"/>
  <c r="K195" i="3" l="1"/>
  <c r="J195" i="3" l="1"/>
  <c r="H196" i="3"/>
  <c r="I196" i="3" s="1"/>
  <c r="K196" i="3" l="1"/>
  <c r="J196" i="3" l="1"/>
  <c r="H197" i="3"/>
  <c r="I197" i="3" s="1"/>
  <c r="K197" i="3" l="1"/>
  <c r="J197" i="3" l="1"/>
  <c r="H198" i="3"/>
  <c r="I198" i="3" s="1"/>
  <c r="K198" i="3" l="1"/>
  <c r="J198" i="3" l="1"/>
  <c r="H199" i="3"/>
  <c r="I199" i="3" s="1"/>
  <c r="K199" i="3" l="1"/>
  <c r="J199" i="3" l="1"/>
  <c r="H200" i="3"/>
  <c r="I200" i="3" s="1"/>
  <c r="K200" i="3" l="1"/>
  <c r="J200" i="3" l="1"/>
  <c r="H201" i="3"/>
  <c r="I201" i="3" s="1"/>
  <c r="K201" i="3" l="1"/>
  <c r="J201" i="3" l="1"/>
  <c r="H202" i="3"/>
  <c r="I202" i="3" s="1"/>
  <c r="K202" i="3" l="1"/>
  <c r="J202" i="3" l="1"/>
  <c r="H203" i="3"/>
  <c r="I203" i="3" s="1"/>
  <c r="K203" i="3" l="1"/>
  <c r="J203" i="3" l="1"/>
  <c r="H204" i="3"/>
  <c r="I204" i="3" s="1"/>
  <c r="K204" i="3" l="1"/>
  <c r="J204" i="3" l="1"/>
  <c r="H205" i="3"/>
  <c r="I205" i="3" s="1"/>
  <c r="K205" i="3" l="1"/>
  <c r="J205" i="3" l="1"/>
  <c r="H206" i="3"/>
  <c r="I206" i="3" s="1"/>
  <c r="J206" i="3" l="1"/>
  <c r="K206" i="3"/>
  <c r="H207" i="3" l="1"/>
  <c r="I207" i="3" s="1"/>
  <c r="K207" i="3" l="1"/>
  <c r="J207" i="3" l="1"/>
  <c r="H208" i="3"/>
  <c r="I208" i="3" s="1"/>
  <c r="K208" i="3" l="1"/>
  <c r="J208" i="3" l="1"/>
  <c r="H209" i="3"/>
  <c r="I209" i="3" s="1"/>
  <c r="K209" i="3" l="1"/>
  <c r="J209" i="3" l="1"/>
  <c r="H210" i="3"/>
  <c r="I210" i="3" s="1"/>
  <c r="K210" i="3" l="1"/>
  <c r="J210" i="3" l="1"/>
  <c r="H211" i="3"/>
  <c r="I211" i="3" s="1"/>
  <c r="K211" i="3" l="1"/>
  <c r="J211" i="3" l="1"/>
  <c r="H212" i="3"/>
  <c r="I212" i="3" s="1"/>
  <c r="K212" i="3" l="1"/>
  <c r="J212" i="3" l="1"/>
  <c r="H213" i="3"/>
  <c r="I213" i="3" s="1"/>
  <c r="K213" i="3" l="1"/>
  <c r="J213" i="3" l="1"/>
  <c r="H214" i="3"/>
  <c r="I214" i="3" s="1"/>
  <c r="K214" i="3" l="1"/>
  <c r="J214" i="3" l="1"/>
  <c r="H215" i="3"/>
  <c r="I215" i="3" s="1"/>
  <c r="K215" i="3" l="1"/>
  <c r="J215" i="3" l="1"/>
  <c r="H216" i="3"/>
  <c r="I216" i="3" s="1"/>
  <c r="K216" i="3" l="1"/>
  <c r="J216" i="3" l="1"/>
  <c r="H217" i="3"/>
  <c r="I217" i="3" s="1"/>
  <c r="K217" i="3" l="1"/>
  <c r="J217" i="3" l="1"/>
  <c r="H218" i="3"/>
  <c r="I218" i="3" s="1"/>
  <c r="K218" i="3" l="1"/>
  <c r="J218" i="3" l="1"/>
  <c r="H219" i="3"/>
  <c r="I219" i="3" s="1"/>
  <c r="K219" i="3" l="1"/>
  <c r="J219" i="3" l="1"/>
  <c r="H220" i="3"/>
  <c r="I220" i="3" s="1"/>
  <c r="K220" i="3" l="1"/>
  <c r="J220" i="3" l="1"/>
  <c r="H221" i="3"/>
  <c r="I221" i="3" s="1"/>
  <c r="K221" i="3" l="1"/>
  <c r="J221" i="3" l="1"/>
  <c r="H222" i="3"/>
  <c r="I222" i="3" s="1"/>
  <c r="K222" i="3" l="1"/>
  <c r="J222" i="3" l="1"/>
  <c r="H223" i="3"/>
  <c r="I223" i="3" s="1"/>
  <c r="K223" i="3" l="1"/>
  <c r="J223" i="3" l="1"/>
  <c r="H224" i="3"/>
  <c r="I224" i="3" s="1"/>
  <c r="K224" i="3" l="1"/>
  <c r="J224" i="3" l="1"/>
  <c r="H225" i="3"/>
  <c r="I225" i="3" s="1"/>
  <c r="K225" i="3" l="1"/>
  <c r="J225" i="3" l="1"/>
  <c r="H226" i="3"/>
  <c r="I226" i="3" s="1"/>
  <c r="K226" i="3" l="1"/>
  <c r="J226" i="3" l="1"/>
  <c r="H227" i="3"/>
  <c r="I227" i="3" s="1"/>
  <c r="K227" i="3" l="1"/>
  <c r="J227" i="3" l="1"/>
  <c r="H228" i="3"/>
  <c r="I228" i="3" s="1"/>
  <c r="K228" i="3" l="1"/>
  <c r="J228" i="3" l="1"/>
  <c r="H229" i="3"/>
  <c r="I229" i="3" s="1"/>
  <c r="K229" i="3" l="1"/>
  <c r="J229" i="3" l="1"/>
  <c r="H230" i="3"/>
  <c r="I230" i="3" s="1"/>
  <c r="K230" i="3" l="1"/>
  <c r="J230" i="3" l="1"/>
  <c r="H231" i="3"/>
  <c r="I231" i="3" s="1"/>
  <c r="K231" i="3" l="1"/>
  <c r="J231" i="3" l="1"/>
  <c r="H232" i="3"/>
  <c r="I232" i="3" s="1"/>
  <c r="J232" i="3" l="1"/>
  <c r="K232" i="3"/>
  <c r="H233" i="3" l="1"/>
  <c r="I233" i="3" s="1"/>
  <c r="K233" i="3" l="1"/>
  <c r="J233" i="3" l="1"/>
  <c r="H234" i="3"/>
  <c r="I234" i="3" s="1"/>
  <c r="K234" i="3" l="1"/>
  <c r="J234" i="3" l="1"/>
  <c r="H235" i="3"/>
  <c r="I235" i="3" s="1"/>
  <c r="K235" i="3" l="1"/>
  <c r="J235" i="3" l="1"/>
  <c r="H236" i="3"/>
  <c r="I236" i="3" s="1"/>
  <c r="K236" i="3" l="1"/>
  <c r="J236" i="3" l="1"/>
  <c r="H237" i="3"/>
  <c r="I237" i="3" s="1"/>
  <c r="K237" i="3" l="1"/>
  <c r="J237" i="3" l="1"/>
  <c r="H238" i="3"/>
  <c r="I238" i="3" s="1"/>
  <c r="K238" i="3" l="1"/>
  <c r="J238" i="3" l="1"/>
  <c r="H239" i="3"/>
  <c r="I239" i="3" s="1"/>
  <c r="K239" i="3" l="1"/>
  <c r="J239" i="3" l="1"/>
  <c r="H240" i="3"/>
  <c r="I240" i="3" s="1"/>
  <c r="K240" i="3" l="1"/>
  <c r="J240" i="3" l="1"/>
  <c r="H241" i="3"/>
  <c r="I241" i="3" s="1"/>
  <c r="K241" i="3" l="1"/>
  <c r="J241" i="3" l="1"/>
  <c r="H242" i="3"/>
  <c r="I242" i="3" s="1"/>
  <c r="J242" i="3" l="1"/>
  <c r="K242" i="3"/>
  <c r="H243" i="3" l="1"/>
  <c r="I243" i="3" s="1"/>
  <c r="K243" i="3" l="1"/>
  <c r="J243" i="3" l="1"/>
  <c r="H244" i="3"/>
  <c r="I244" i="3" s="1"/>
  <c r="K244" i="3" l="1"/>
  <c r="J244" i="3" l="1"/>
  <c r="H245" i="3"/>
  <c r="I245" i="3" s="1"/>
  <c r="K245" i="3" l="1"/>
  <c r="J245" i="3" l="1"/>
  <c r="H246" i="3"/>
  <c r="I246" i="3" s="1"/>
  <c r="K246" i="3" l="1"/>
  <c r="J246" i="3" l="1"/>
  <c r="H247" i="3"/>
  <c r="I247" i="3" s="1"/>
  <c r="K247" i="3" l="1"/>
  <c r="J247" i="3" l="1"/>
  <c r="H248" i="3"/>
  <c r="I248" i="3" s="1"/>
  <c r="K248" i="3" l="1"/>
  <c r="J248" i="3" l="1"/>
  <c r="H249" i="3"/>
  <c r="I249" i="3" s="1"/>
  <c r="J249" i="3" l="1"/>
  <c r="K249" i="3"/>
  <c r="H250" i="3" l="1"/>
  <c r="I250" i="3" s="1"/>
  <c r="K250" i="3" l="1"/>
  <c r="J250" i="3" l="1"/>
  <c r="H251" i="3"/>
  <c r="I251" i="3" s="1"/>
  <c r="K251" i="3" l="1"/>
  <c r="J251" i="3" l="1"/>
  <c r="H252" i="3"/>
  <c r="I252" i="3" s="1"/>
  <c r="K252" i="3" l="1"/>
  <c r="J252" i="3" l="1"/>
  <c r="H253" i="3"/>
  <c r="I253" i="3" s="1"/>
  <c r="K253" i="3" l="1"/>
  <c r="J253" i="3" l="1"/>
  <c r="H254" i="3"/>
  <c r="I254" i="3" s="1"/>
  <c r="K254" i="3" l="1"/>
  <c r="J254" i="3" l="1"/>
  <c r="H255" i="3"/>
  <c r="I255" i="3" s="1"/>
  <c r="K255" i="3" l="1"/>
  <c r="J255" i="3" l="1"/>
  <c r="H256" i="3"/>
  <c r="I256" i="3" s="1"/>
  <c r="K256" i="3" l="1"/>
  <c r="J256" i="3" l="1"/>
  <c r="H257" i="3"/>
  <c r="I257" i="3" s="1"/>
  <c r="K257" i="3" l="1"/>
  <c r="J257" i="3" l="1"/>
  <c r="H258" i="3"/>
  <c r="I258" i="3" s="1"/>
  <c r="K258" i="3" l="1"/>
  <c r="J258" i="3" l="1"/>
  <c r="H259" i="3"/>
  <c r="I259" i="3" s="1"/>
  <c r="K259" i="3" l="1"/>
  <c r="J259" i="3" l="1"/>
  <c r="H260" i="3"/>
  <c r="I260" i="3" s="1"/>
  <c r="K260" i="3" l="1"/>
  <c r="J260" i="3" l="1"/>
  <c r="H261" i="3"/>
  <c r="I261" i="3" s="1"/>
  <c r="K261" i="3" l="1"/>
  <c r="J261" i="3" l="1"/>
  <c r="H262" i="3"/>
  <c r="I262" i="3" s="1"/>
  <c r="K262" i="3" l="1"/>
  <c r="J262" i="3" l="1"/>
  <c r="H263" i="3"/>
  <c r="I263" i="3" s="1"/>
  <c r="K263" i="3" l="1"/>
  <c r="J263" i="3" l="1"/>
  <c r="H264" i="3"/>
  <c r="I264" i="3" s="1"/>
  <c r="K264" i="3" l="1"/>
  <c r="J264" i="3" l="1"/>
  <c r="H265" i="3"/>
  <c r="I265" i="3" s="1"/>
  <c r="K265" i="3" l="1"/>
  <c r="J265" i="3" l="1"/>
  <c r="H266" i="3"/>
  <c r="I266" i="3" s="1"/>
  <c r="K266" i="3" l="1"/>
  <c r="J266" i="3" l="1"/>
  <c r="H267" i="3"/>
  <c r="I267" i="3" s="1"/>
  <c r="K267" i="3" l="1"/>
  <c r="J267" i="3" l="1"/>
  <c r="H268" i="3"/>
  <c r="I268" i="3" s="1"/>
  <c r="K268" i="3" l="1"/>
  <c r="J268" i="3" l="1"/>
  <c r="H269" i="3"/>
  <c r="I269" i="3" s="1"/>
  <c r="J269" i="3" l="1"/>
  <c r="K269" i="3"/>
  <c r="H270" i="3" l="1"/>
  <c r="I270" i="3" s="1"/>
  <c r="K270" i="3" l="1"/>
  <c r="J270" i="3" l="1"/>
  <c r="H271" i="3"/>
  <c r="I271" i="3" s="1"/>
  <c r="K271" i="3" l="1"/>
  <c r="J271" i="3" l="1"/>
  <c r="H272" i="3"/>
  <c r="I272" i="3" s="1"/>
  <c r="K272" i="3" l="1"/>
  <c r="J272" i="3" l="1"/>
  <c r="H273" i="3"/>
  <c r="I273" i="3" s="1"/>
  <c r="K273" i="3" l="1"/>
  <c r="J273" i="3" l="1"/>
  <c r="H274" i="3"/>
  <c r="I274" i="3" s="1"/>
  <c r="K274" i="3" l="1"/>
  <c r="J274" i="3" l="1"/>
  <c r="H275" i="3"/>
  <c r="I275" i="3" s="1"/>
  <c r="K275" i="3" l="1"/>
  <c r="J275" i="3" l="1"/>
  <c r="H276" i="3"/>
  <c r="I276" i="3" s="1"/>
  <c r="K276" i="3" l="1"/>
  <c r="J276" i="3" l="1"/>
  <c r="H277" i="3"/>
  <c r="I277" i="3" s="1"/>
  <c r="K277" i="3" l="1"/>
  <c r="J277" i="3" l="1"/>
  <c r="H278" i="3"/>
  <c r="I278" i="3" s="1"/>
  <c r="K278" i="3" l="1"/>
  <c r="J278" i="3" l="1"/>
  <c r="H279" i="3"/>
  <c r="I279" i="3" s="1"/>
  <c r="K279" i="3" l="1"/>
  <c r="J279" i="3" l="1"/>
  <c r="H280" i="3"/>
  <c r="I280" i="3" s="1"/>
  <c r="K280" i="3" l="1"/>
  <c r="J280" i="3"/>
  <c r="H281" i="3" l="1"/>
  <c r="I281" i="3" s="1"/>
  <c r="K281" i="3" l="1"/>
  <c r="J281" i="3"/>
  <c r="H282" i="3" l="1"/>
  <c r="I282" i="3" s="1"/>
  <c r="K282" i="3" l="1"/>
  <c r="K283" i="3" s="1"/>
  <c r="H8" i="3"/>
  <c r="L66" i="1" s="1"/>
  <c r="J282" i="3" l="1"/>
  <c r="J8" i="3" s="1"/>
  <c r="I8" i="3"/>
  <c r="N66" i="1" s="1"/>
  <c r="K8" i="3" l="1"/>
  <c r="P66" i="1" s="1"/>
  <c r="D238" i="3"/>
  <c r="E238" i="3" l="1"/>
  <c r="F238" i="3" l="1"/>
  <c r="C239" i="3" l="1"/>
  <c r="D239" i="3"/>
  <c r="E239" i="3" l="1"/>
  <c r="F239" i="3" l="1"/>
  <c r="C240" i="3" l="1"/>
  <c r="D240" i="3"/>
  <c r="E240" i="3" l="1"/>
  <c r="F240" i="3" l="1"/>
  <c r="C241" i="3" l="1"/>
  <c r="D241" i="3"/>
  <c r="E241" i="3" l="1"/>
  <c r="F241" i="3" s="1"/>
  <c r="C242" i="3" l="1"/>
  <c r="D242" i="3"/>
  <c r="E242" i="3" l="1"/>
  <c r="F242" i="3" s="1"/>
  <c r="C243" i="3" s="1"/>
  <c r="D243" i="3" l="1"/>
  <c r="E243" i="3" s="1"/>
  <c r="F243" i="3" s="1"/>
  <c r="C244" i="3" s="1"/>
  <c r="D244" i="3" l="1"/>
  <c r="E244" i="3" s="1"/>
  <c r="F244" i="3" s="1"/>
  <c r="D245" i="3" l="1"/>
  <c r="C245" i="3"/>
  <c r="E245" i="3" l="1"/>
  <c r="F245" i="3" s="1"/>
  <c r="C246" i="3" s="1"/>
  <c r="D246" i="3" l="1"/>
  <c r="E246" i="3" s="1"/>
  <c r="F246" i="3" s="1"/>
  <c r="C247" i="3" s="1"/>
  <c r="D247" i="3" l="1"/>
  <c r="E247" i="3" s="1"/>
  <c r="F247" i="3" s="1"/>
  <c r="C248" i="3" l="1"/>
  <c r="D248" i="3"/>
  <c r="E248" i="3" l="1"/>
  <c r="F248" i="3" s="1"/>
  <c r="C249" i="3" s="1"/>
  <c r="D249" i="3" l="1"/>
  <c r="E249" i="3" s="1"/>
  <c r="F249" i="3" s="1"/>
  <c r="C250" i="3" s="1"/>
  <c r="D250" i="3" l="1"/>
  <c r="E250" i="3" s="1"/>
  <c r="F250" i="3" s="1"/>
  <c r="D251" i="3" l="1"/>
  <c r="C251" i="3"/>
  <c r="E251" i="3" l="1"/>
  <c r="F251" i="3" s="1"/>
  <c r="D252" i="3" s="1"/>
  <c r="C252" i="3" l="1"/>
  <c r="E252" i="3" s="1"/>
  <c r="F252" i="3" s="1"/>
  <c r="C253" i="3" s="1"/>
  <c r="D253" i="3" l="1"/>
  <c r="E253" i="3" s="1"/>
  <c r="F253" i="3" s="1"/>
  <c r="C254" i="3" l="1"/>
  <c r="D254" i="3"/>
  <c r="E254" i="3" l="1"/>
  <c r="F254" i="3" s="1"/>
  <c r="D255" i="3" s="1"/>
  <c r="C255" i="3" l="1"/>
  <c r="E255" i="3" s="1"/>
  <c r="F255" i="3" s="1"/>
  <c r="C256" i="3" s="1"/>
  <c r="D256" i="3" l="1"/>
  <c r="E256" i="3" s="1"/>
  <c r="E8" i="3" s="1"/>
  <c r="F256" i="3" l="1"/>
  <c r="C257" i="3" s="1"/>
  <c r="D257" i="3" l="1"/>
  <c r="F257" i="3"/>
  <c r="F258" i="3" s="1"/>
  <c r="D259" i="3" s="1"/>
  <c r="F259" i="3" l="1"/>
  <c r="C260" i="3" s="1"/>
  <c r="C258" i="3"/>
  <c r="D258" i="3"/>
  <c r="C259" i="3" s="1"/>
  <c r="D260" i="3" l="1"/>
  <c r="F260" i="3"/>
  <c r="C261" i="3" s="1"/>
  <c r="D261" i="3" l="1"/>
  <c r="F261" i="3"/>
  <c r="C262" i="3" s="1"/>
  <c r="D262" i="3" l="1"/>
  <c r="F262" i="3"/>
  <c r="C263" i="3" s="1"/>
  <c r="F263" i="3" l="1"/>
  <c r="D263" i="3"/>
  <c r="C264" i="3" s="1"/>
  <c r="F264" i="3"/>
  <c r="D264" i="3"/>
  <c r="C265" i="3" l="1"/>
  <c r="F265" i="3"/>
  <c r="D265" i="3"/>
  <c r="C266" i="3" l="1"/>
  <c r="F266" i="3"/>
  <c r="D266" i="3"/>
  <c r="C267" i="3" l="1"/>
  <c r="D267" i="3"/>
  <c r="F267" i="3"/>
  <c r="C268" i="3" l="1"/>
  <c r="F268" i="3"/>
  <c r="D268" i="3"/>
  <c r="C269" i="3" l="1"/>
  <c r="F269" i="3"/>
  <c r="D269" i="3"/>
  <c r="C270" i="3" l="1"/>
  <c r="D270" i="3"/>
  <c r="F270" i="3"/>
  <c r="C271" i="3" l="1"/>
  <c r="F271" i="3"/>
  <c r="D271" i="3"/>
  <c r="C272" i="3" l="1"/>
  <c r="F272" i="3"/>
  <c r="D272" i="3"/>
  <c r="C273" i="3" l="1"/>
  <c r="F273" i="3"/>
  <c r="D273" i="3"/>
  <c r="C274" i="3" l="1"/>
  <c r="F274" i="3"/>
  <c r="D274" i="3"/>
  <c r="C275" i="3" l="1"/>
  <c r="F275" i="3"/>
  <c r="D275" i="3"/>
  <c r="C276" i="3" l="1"/>
  <c r="F276" i="3"/>
  <c r="D276" i="3"/>
  <c r="C277" i="3" l="1"/>
  <c r="F277" i="3"/>
  <c r="D277" i="3"/>
  <c r="C278" i="3" l="1"/>
  <c r="F278" i="3"/>
  <c r="D278" i="3"/>
  <c r="C279" i="3" l="1"/>
  <c r="D279" i="3"/>
  <c r="F279" i="3"/>
  <c r="C280" i="3" l="1"/>
  <c r="D280" i="3"/>
  <c r="F280" i="3"/>
  <c r="C281" i="3" l="1"/>
  <c r="F281" i="3"/>
  <c r="D281" i="3"/>
  <c r="C282" i="3" l="1"/>
  <c r="C8" i="3"/>
  <c r="L55" i="1" s="1"/>
  <c r="F282" i="3"/>
  <c r="D282" i="3"/>
  <c r="D8" i="3" s="1"/>
  <c r="N55" i="1" s="1"/>
  <c r="P15" i="5" s="1"/>
  <c r="N16" i="5" l="1"/>
  <c r="M16" i="5"/>
  <c r="F8" i="3"/>
  <c r="P55" i="1" s="1"/>
  <c r="AG12" i="3"/>
  <c r="AI12" i="3" s="1"/>
  <c r="AJ12" i="3" s="1"/>
  <c r="O16" i="5" l="1"/>
  <c r="P16" i="5" s="1"/>
  <c r="M17" i="5" s="1"/>
  <c r="AH13" i="3"/>
  <c r="AG13" i="3"/>
  <c r="N17" i="5" l="1"/>
  <c r="O17" i="5" s="1"/>
  <c r="P17" i="5" s="1"/>
  <c r="M18" i="5" s="1"/>
  <c r="AI13" i="3"/>
  <c r="AJ13" i="3" s="1"/>
  <c r="AG14" i="3" s="1"/>
  <c r="N18" i="5" l="1"/>
  <c r="O18" i="5" s="1"/>
  <c r="P18" i="5" s="1"/>
  <c r="AH14" i="3"/>
  <c r="AI14" i="3" s="1"/>
  <c r="M19" i="5" l="1"/>
  <c r="N19" i="5"/>
  <c r="AJ14" i="3"/>
  <c r="O19" i="5" l="1"/>
  <c r="P19" i="5" s="1"/>
  <c r="AG15" i="3"/>
  <c r="AH15" i="3"/>
  <c r="M20" i="5" l="1"/>
  <c r="N20" i="5"/>
  <c r="AI15" i="3"/>
  <c r="O20" i="5" l="1"/>
  <c r="P20" i="5" s="1"/>
  <c r="AJ15" i="3"/>
  <c r="M21" i="5" l="1"/>
  <c r="N21" i="5"/>
  <c r="AH16" i="3"/>
  <c r="AG16" i="3"/>
  <c r="O21" i="5" l="1"/>
  <c r="P21" i="5" s="1"/>
  <c r="AI16" i="3"/>
  <c r="AJ16" i="3" s="1"/>
  <c r="AH17" i="3" s="1"/>
  <c r="M22" i="5" l="1"/>
  <c r="N22" i="5"/>
  <c r="AG17" i="3"/>
  <c r="AI17" i="3" s="1"/>
  <c r="AJ17" i="3" s="1"/>
  <c r="AH18" i="3" s="1"/>
  <c r="O22" i="5" l="1"/>
  <c r="P22" i="5" s="1"/>
  <c r="AG18" i="3"/>
  <c r="AI18" i="3" s="1"/>
  <c r="AJ18" i="3" s="1"/>
  <c r="AG19" i="3" s="1"/>
  <c r="M23" i="5" l="1"/>
  <c r="N23" i="5"/>
  <c r="AH19" i="3"/>
  <c r="AI19" i="3" s="1"/>
  <c r="AJ19" i="3" s="1"/>
  <c r="O23" i="5" l="1"/>
  <c r="P23" i="5" s="1"/>
  <c r="AH20" i="3"/>
  <c r="AG20" i="3"/>
  <c r="M24" i="5" l="1"/>
  <c r="N24" i="5"/>
  <c r="AI20" i="3"/>
  <c r="AJ20" i="3" s="1"/>
  <c r="AG21" i="3" s="1"/>
  <c r="O24" i="5" l="1"/>
  <c r="P24" i="5" s="1"/>
  <c r="AH21" i="3"/>
  <c r="M25" i="5" l="1"/>
  <c r="N25" i="5"/>
  <c r="AI21" i="3"/>
  <c r="AJ21" i="3" s="1"/>
  <c r="O25" i="5" l="1"/>
  <c r="P25" i="5" s="1"/>
  <c r="AG22" i="3"/>
  <c r="AH22" i="3"/>
  <c r="M26" i="5" l="1"/>
  <c r="N26" i="5"/>
  <c r="AI22" i="3"/>
  <c r="AJ22" i="3" s="1"/>
  <c r="AG23" i="3" s="1"/>
  <c r="O26" i="5" l="1"/>
  <c r="P26" i="5" s="1"/>
  <c r="AH23" i="3"/>
  <c r="AI23" i="3" s="1"/>
  <c r="AJ23" i="3" s="1"/>
  <c r="M27" i="5" l="1"/>
  <c r="N27" i="5"/>
  <c r="AH24" i="3"/>
  <c r="AG24" i="3"/>
  <c r="O27" i="5" l="1"/>
  <c r="P27" i="5" s="1"/>
  <c r="AI24" i="3"/>
  <c r="AJ24" i="3" s="1"/>
  <c r="AG25" i="3" s="1"/>
  <c r="M28" i="5" l="1"/>
  <c r="N28" i="5"/>
  <c r="AH25" i="3"/>
  <c r="AI25" i="3" s="1"/>
  <c r="AJ25" i="3" s="1"/>
  <c r="AH26" i="3" s="1"/>
  <c r="O28" i="5" l="1"/>
  <c r="P28" i="5" s="1"/>
  <c r="AG26" i="3"/>
  <c r="AI26" i="3" s="1"/>
  <c r="AJ26" i="3" s="1"/>
  <c r="M29" i="5" l="1"/>
  <c r="N29" i="5"/>
  <c r="AG27" i="3"/>
  <c r="AH27" i="3"/>
  <c r="O29" i="5" l="1"/>
  <c r="P29" i="5" s="1"/>
  <c r="AI27" i="3"/>
  <c r="AJ27" i="3" s="1"/>
  <c r="AH28" i="3" s="1"/>
  <c r="M30" i="5" l="1"/>
  <c r="N30" i="5"/>
  <c r="AG28" i="3"/>
  <c r="AI28" i="3" s="1"/>
  <c r="AJ28" i="3" s="1"/>
  <c r="AH29" i="3" s="1"/>
  <c r="O30" i="5" l="1"/>
  <c r="P30" i="5" s="1"/>
  <c r="AG29" i="3"/>
  <c r="AI29" i="3" s="1"/>
  <c r="AJ29" i="3" s="1"/>
  <c r="AG30" i="3" s="1"/>
  <c r="M31" i="5" l="1"/>
  <c r="N31" i="5"/>
  <c r="AH30" i="3"/>
  <c r="AI30" i="3" s="1"/>
  <c r="AJ30" i="3" s="1"/>
  <c r="O31" i="5" l="1"/>
  <c r="P31" i="5" s="1"/>
  <c r="AG31" i="3"/>
  <c r="AH31" i="3"/>
  <c r="M32" i="5" l="1"/>
  <c r="N32" i="5"/>
  <c r="AI31" i="3"/>
  <c r="AJ31" i="3" s="1"/>
  <c r="AG32" i="3" s="1"/>
  <c r="O32" i="5" l="1"/>
  <c r="P32" i="5" s="1"/>
  <c r="AH32" i="3"/>
  <c r="AI32" i="3" s="1"/>
  <c r="AJ32" i="3" s="1"/>
  <c r="M33" i="5" l="1"/>
  <c r="N33" i="5"/>
  <c r="AG33" i="3"/>
  <c r="AH33" i="3"/>
  <c r="O33" i="5" l="1"/>
  <c r="P33" i="5" s="1"/>
  <c r="AI33" i="3"/>
  <c r="AJ33" i="3" s="1"/>
  <c r="M34" i="5" l="1"/>
  <c r="N34" i="5"/>
  <c r="AH34" i="3"/>
  <c r="AG34" i="3"/>
  <c r="O34" i="5" l="1"/>
  <c r="P34" i="5" s="1"/>
  <c r="AI34" i="3"/>
  <c r="AJ34" i="3" s="1"/>
  <c r="AG35" i="3" s="1"/>
  <c r="M35" i="5" l="1"/>
  <c r="N35" i="5"/>
  <c r="AH35" i="3"/>
  <c r="AI35" i="3" s="1"/>
  <c r="AJ35" i="3" s="1"/>
  <c r="O35" i="5" l="1"/>
  <c r="P35" i="5" s="1"/>
  <c r="AH36" i="3"/>
  <c r="AG36" i="3"/>
  <c r="M36" i="5" l="1"/>
  <c r="N36" i="5"/>
  <c r="AI36" i="3"/>
  <c r="AJ36" i="3" s="1"/>
  <c r="AG37" i="3" s="1"/>
  <c r="O36" i="5" l="1"/>
  <c r="P36" i="5" s="1"/>
  <c r="AH37" i="3"/>
  <c r="AI37" i="3" s="1"/>
  <c r="AJ37" i="3" s="1"/>
  <c r="M37" i="5" l="1"/>
  <c r="N37" i="5"/>
  <c r="AG38" i="3"/>
  <c r="AH38" i="3"/>
  <c r="O37" i="5" l="1"/>
  <c r="P37" i="5" s="1"/>
  <c r="AI38" i="3"/>
  <c r="AJ38" i="3" s="1"/>
  <c r="AG39" i="3" s="1"/>
  <c r="M38" i="5" l="1"/>
  <c r="N38" i="5"/>
  <c r="AH39" i="3"/>
  <c r="AI39" i="3" s="1"/>
  <c r="AJ39" i="3" s="1"/>
  <c r="AH40" i="3" s="1"/>
  <c r="O38" i="5" l="1"/>
  <c r="P38" i="5" s="1"/>
  <c r="AG40" i="3"/>
  <c r="AI40" i="3" s="1"/>
  <c r="AJ40" i="3" s="1"/>
  <c r="M39" i="5" l="1"/>
  <c r="N39" i="5"/>
  <c r="AG41" i="3"/>
  <c r="AH41" i="3"/>
  <c r="O39" i="5" l="1"/>
  <c r="P39" i="5" s="1"/>
  <c r="AI41" i="3"/>
  <c r="AJ41" i="3" s="1"/>
  <c r="AH42" i="3" s="1"/>
  <c r="M40" i="5" l="1"/>
  <c r="N40" i="5"/>
  <c r="AG42" i="3"/>
  <c r="AI42" i="3" s="1"/>
  <c r="AJ42" i="3" s="1"/>
  <c r="AG43" i="3" s="1"/>
  <c r="O40" i="5" l="1"/>
  <c r="P40" i="5" s="1"/>
  <c r="AH43" i="3"/>
  <c r="AI43" i="3" s="1"/>
  <c r="AJ43" i="3" s="1"/>
  <c r="M41" i="5" l="1"/>
  <c r="N41" i="5"/>
  <c r="AH44" i="3"/>
  <c r="AG44" i="3"/>
  <c r="O41" i="5" l="1"/>
  <c r="P41" i="5" s="1"/>
  <c r="AI44" i="3"/>
  <c r="AJ44" i="3" s="1"/>
  <c r="M42" i="5" l="1"/>
  <c r="N42" i="5"/>
  <c r="AH45" i="3"/>
  <c r="AG45" i="3"/>
  <c r="AI45" i="3" s="1"/>
  <c r="AJ45" i="3" s="1"/>
  <c r="O42" i="5" l="1"/>
  <c r="P42" i="5" s="1"/>
  <c r="AG46" i="3"/>
  <c r="AH46" i="3"/>
  <c r="M43" i="5" l="1"/>
  <c r="N43" i="5"/>
  <c r="AI46" i="3"/>
  <c r="AJ46" i="3" s="1"/>
  <c r="O43" i="5" l="1"/>
  <c r="P43" i="5" s="1"/>
  <c r="AG47" i="3"/>
  <c r="AH47" i="3"/>
  <c r="M44" i="5" l="1"/>
  <c r="N44" i="5"/>
  <c r="AI47" i="3"/>
  <c r="AJ47" i="3" s="1"/>
  <c r="O44" i="5" l="1"/>
  <c r="P44" i="5" s="1"/>
  <c r="AH48" i="3"/>
  <c r="AG48" i="3"/>
  <c r="AI48" i="3" s="1"/>
  <c r="AJ48" i="3" s="1"/>
  <c r="M45" i="5" l="1"/>
  <c r="N45" i="5"/>
  <c r="AG49" i="3"/>
  <c r="AH49" i="3"/>
  <c r="O45" i="5" l="1"/>
  <c r="P45" i="5" s="1"/>
  <c r="AI49" i="3"/>
  <c r="AJ49" i="3" s="1"/>
  <c r="M46" i="5" l="1"/>
  <c r="N46" i="5"/>
  <c r="AH50" i="3"/>
  <c r="AG50" i="3"/>
  <c r="AI50" i="3" s="1"/>
  <c r="AJ50" i="3" s="1"/>
  <c r="O46" i="5" l="1"/>
  <c r="P46" i="5" s="1"/>
  <c r="AG51" i="3"/>
  <c r="AH51" i="3"/>
  <c r="M47" i="5" l="1"/>
  <c r="N47" i="5"/>
  <c r="AI51" i="3"/>
  <c r="AJ51" i="3" s="1"/>
  <c r="O47" i="5" l="1"/>
  <c r="P47" i="5" s="1"/>
  <c r="AH52" i="3"/>
  <c r="AG52" i="3"/>
  <c r="AI52" i="3" s="1"/>
  <c r="AJ52" i="3" s="1"/>
  <c r="M48" i="5" l="1"/>
  <c r="N48" i="5"/>
  <c r="AG53" i="3"/>
  <c r="AH53" i="3"/>
  <c r="O48" i="5" l="1"/>
  <c r="P48" i="5" s="1"/>
  <c r="AI53" i="3"/>
  <c r="AJ53" i="3" s="1"/>
  <c r="AH54" i="3" s="1"/>
  <c r="M49" i="5" l="1"/>
  <c r="N49" i="5"/>
  <c r="AG54" i="3"/>
  <c r="AI54" i="3" s="1"/>
  <c r="AJ54" i="3" s="1"/>
  <c r="AH55" i="3" s="1"/>
  <c r="O49" i="5" l="1"/>
  <c r="P49" i="5" s="1"/>
  <c r="AG55" i="3"/>
  <c r="AI55" i="3" s="1"/>
  <c r="AJ55" i="3" s="1"/>
  <c r="M50" i="5" l="1"/>
  <c r="N50" i="5"/>
  <c r="AG56" i="3"/>
  <c r="AH56" i="3"/>
  <c r="O50" i="5" l="1"/>
  <c r="P50" i="5" s="1"/>
  <c r="AI56" i="3"/>
  <c r="AJ56" i="3" s="1"/>
  <c r="AH57" i="3" s="1"/>
  <c r="M51" i="5" l="1"/>
  <c r="N51" i="5"/>
  <c r="AG57" i="3"/>
  <c r="AI57" i="3" s="1"/>
  <c r="AJ57" i="3" s="1"/>
  <c r="AG58" i="3" s="1"/>
  <c r="O51" i="5" l="1"/>
  <c r="P51" i="5" s="1"/>
  <c r="AH58" i="3"/>
  <c r="AI58" i="3" s="1"/>
  <c r="AJ58" i="3" s="1"/>
  <c r="M52" i="5" l="1"/>
  <c r="N52" i="5"/>
  <c r="AH59" i="3"/>
  <c r="AG59" i="3"/>
  <c r="O52" i="5" l="1"/>
  <c r="P52" i="5" s="1"/>
  <c r="AI59" i="3"/>
  <c r="AJ59" i="3" s="1"/>
  <c r="AG60" i="3" s="1"/>
  <c r="M53" i="5" l="1"/>
  <c r="N53" i="5"/>
  <c r="AH60" i="3"/>
  <c r="AI60" i="3" s="1"/>
  <c r="AJ60" i="3" s="1"/>
  <c r="O53" i="5" l="1"/>
  <c r="P53" i="5" s="1"/>
  <c r="AG61" i="3"/>
  <c r="AH61" i="3"/>
  <c r="M54" i="5" l="1"/>
  <c r="N54" i="5"/>
  <c r="AI61" i="3"/>
  <c r="AJ61" i="3" s="1"/>
  <c r="O54" i="5" l="1"/>
  <c r="P54" i="5" s="1"/>
  <c r="AG62" i="3"/>
  <c r="AH62" i="3"/>
  <c r="M55" i="5" l="1"/>
  <c r="N55" i="5"/>
  <c r="AI62" i="3"/>
  <c r="AJ62" i="3" s="1"/>
  <c r="O55" i="5" l="1"/>
  <c r="P55" i="5" s="1"/>
  <c r="AG63" i="3"/>
  <c r="AH63" i="3"/>
  <c r="M56" i="5" l="1"/>
  <c r="N56" i="5"/>
  <c r="AI63" i="3"/>
  <c r="AJ63" i="3" s="1"/>
  <c r="O56" i="5" l="1"/>
  <c r="P56" i="5" s="1"/>
  <c r="AH64" i="3"/>
  <c r="AG64" i="3"/>
  <c r="M57" i="5" l="1"/>
  <c r="N57" i="5"/>
  <c r="AI64" i="3"/>
  <c r="AJ64" i="3" s="1"/>
  <c r="AH65" i="3" s="1"/>
  <c r="AG65" i="3" l="1"/>
  <c r="AI65" i="3" s="1"/>
  <c r="AJ65" i="3" s="1"/>
  <c r="AG66" i="3" s="1"/>
  <c r="O57" i="5"/>
  <c r="P57" i="5" s="1"/>
  <c r="M58" i="5" l="1"/>
  <c r="N58" i="5"/>
  <c r="AH66" i="3"/>
  <c r="AI66" i="3" s="1"/>
  <c r="AJ66" i="3" s="1"/>
  <c r="O58" i="5" l="1"/>
  <c r="P58" i="5" s="1"/>
  <c r="AG67" i="3"/>
  <c r="AH67" i="3"/>
  <c r="M59" i="5" l="1"/>
  <c r="N59" i="5"/>
  <c r="AI67" i="3"/>
  <c r="AJ67" i="3" s="1"/>
  <c r="O59" i="5" l="1"/>
  <c r="P59" i="5" s="1"/>
  <c r="AG68" i="3"/>
  <c r="AH68" i="3"/>
  <c r="M60" i="5" l="1"/>
  <c r="N60" i="5"/>
  <c r="AI68" i="3"/>
  <c r="AJ68" i="3" s="1"/>
  <c r="AG69" i="3" s="1"/>
  <c r="O60" i="5" l="1"/>
  <c r="P60" i="5" s="1"/>
  <c r="AH69" i="3"/>
  <c r="AI69" i="3" s="1"/>
  <c r="AJ69" i="3" s="1"/>
  <c r="M61" i="5" l="1"/>
  <c r="N61" i="5"/>
  <c r="AG70" i="3"/>
  <c r="AH70" i="3"/>
  <c r="O61" i="5" l="1"/>
  <c r="P61" i="5" s="1"/>
  <c r="AI70" i="3"/>
  <c r="AJ70" i="3" s="1"/>
  <c r="M62" i="5" l="1"/>
  <c r="N62" i="5"/>
  <c r="AH71" i="3"/>
  <c r="AG71" i="3"/>
  <c r="AI71" i="3" s="1"/>
  <c r="AJ71" i="3" s="1"/>
  <c r="O62" i="5" l="1"/>
  <c r="P62" i="5" s="1"/>
  <c r="AG72" i="3"/>
  <c r="AH72" i="3"/>
  <c r="M63" i="5" l="1"/>
  <c r="N63" i="5"/>
  <c r="AI72" i="3"/>
  <c r="AJ72" i="3" s="1"/>
  <c r="O63" i="5" l="1"/>
  <c r="P63" i="5" s="1"/>
  <c r="AH73" i="3"/>
  <c r="AG73" i="3"/>
  <c r="M64" i="5" l="1"/>
  <c r="N64" i="5"/>
  <c r="AI73" i="3"/>
  <c r="AJ73" i="3" s="1"/>
  <c r="AG74" i="3" s="1"/>
  <c r="O64" i="5" l="1"/>
  <c r="P64" i="5" s="1"/>
  <c r="AH74" i="3"/>
  <c r="AI74" i="3" s="1"/>
  <c r="AJ74" i="3" s="1"/>
  <c r="M65" i="5" l="1"/>
  <c r="N65" i="5"/>
  <c r="AG75" i="3"/>
  <c r="AH75" i="3"/>
  <c r="O65" i="5" l="1"/>
  <c r="P65" i="5" s="1"/>
  <c r="AI75" i="3"/>
  <c r="AJ75" i="3" s="1"/>
  <c r="AH76" i="3" s="1"/>
  <c r="M66" i="5" l="1"/>
  <c r="N66" i="5"/>
  <c r="AG76" i="3"/>
  <c r="AI76" i="3" s="1"/>
  <c r="AJ76" i="3" s="1"/>
  <c r="O66" i="5" l="1"/>
  <c r="P66" i="5" s="1"/>
  <c r="AG77" i="3"/>
  <c r="AH77" i="3"/>
  <c r="M67" i="5" l="1"/>
  <c r="N67" i="5"/>
  <c r="AI77" i="3"/>
  <c r="AJ77" i="3" s="1"/>
  <c r="AG78" i="3" s="1"/>
  <c r="O67" i="5" l="1"/>
  <c r="P67" i="5" s="1"/>
  <c r="AH78" i="3"/>
  <c r="AI78" i="3" s="1"/>
  <c r="AJ78" i="3" s="1"/>
  <c r="M68" i="5" l="1"/>
  <c r="N68" i="5"/>
  <c r="AG79" i="3"/>
  <c r="AH79" i="3"/>
  <c r="O68" i="5" l="1"/>
  <c r="P68" i="5" s="1"/>
  <c r="AI79" i="3"/>
  <c r="AJ79" i="3" s="1"/>
  <c r="M69" i="5" l="1"/>
  <c r="N69" i="5"/>
  <c r="AG80" i="3"/>
  <c r="AH80" i="3"/>
  <c r="O69" i="5" l="1"/>
  <c r="P69" i="5" s="1"/>
  <c r="AI80" i="3"/>
  <c r="AJ80" i="3" s="1"/>
  <c r="M70" i="5" l="1"/>
  <c r="N70" i="5"/>
  <c r="AH81" i="3"/>
  <c r="AG81" i="3"/>
  <c r="AI81" i="3" s="1"/>
  <c r="AJ81" i="3" s="1"/>
  <c r="O70" i="5" l="1"/>
  <c r="P70" i="5" s="1"/>
  <c r="AG82" i="3"/>
  <c r="AH82" i="3"/>
  <c r="M71" i="5" l="1"/>
  <c r="N71" i="5"/>
  <c r="AI82" i="3"/>
  <c r="AJ82" i="3" s="1"/>
  <c r="O71" i="5" l="1"/>
  <c r="P71" i="5" s="1"/>
  <c r="AG83" i="3"/>
  <c r="AH83" i="3"/>
  <c r="M72" i="5" l="1"/>
  <c r="N72" i="5"/>
  <c r="AI83" i="3"/>
  <c r="AJ83" i="3" s="1"/>
  <c r="O72" i="5" l="1"/>
  <c r="P72" i="5" s="1"/>
  <c r="AG84" i="3"/>
  <c r="AH84" i="3"/>
  <c r="M73" i="5" l="1"/>
  <c r="N73" i="5"/>
  <c r="AI84" i="3"/>
  <c r="AJ84" i="3" s="1"/>
  <c r="O73" i="5" l="1"/>
  <c r="P73" i="5" s="1"/>
  <c r="AG85" i="3"/>
  <c r="AH85" i="3"/>
  <c r="M74" i="5" l="1"/>
  <c r="N74" i="5"/>
  <c r="AI85" i="3"/>
  <c r="AJ85" i="3" s="1"/>
  <c r="AG86" i="3" s="1"/>
  <c r="O74" i="5" l="1"/>
  <c r="P74" i="5" s="1"/>
  <c r="AH86" i="3"/>
  <c r="AI86" i="3" s="1"/>
  <c r="AJ86" i="3" s="1"/>
  <c r="M75" i="5" l="1"/>
  <c r="N75" i="5"/>
  <c r="AH87" i="3"/>
  <c r="AG87" i="3"/>
  <c r="O75" i="5" l="1"/>
  <c r="P75" i="5" s="1"/>
  <c r="AI87" i="3"/>
  <c r="AJ87" i="3" s="1"/>
  <c r="AG88" i="3" s="1"/>
  <c r="M76" i="5" l="1"/>
  <c r="N76" i="5"/>
  <c r="AH88" i="3"/>
  <c r="AI88" i="3" s="1"/>
  <c r="AJ88" i="3" s="1"/>
  <c r="O76" i="5" l="1"/>
  <c r="P76" i="5" s="1"/>
  <c r="AH89" i="3"/>
  <c r="AG89" i="3"/>
  <c r="AI89" i="3" l="1"/>
  <c r="AJ89" i="3" s="1"/>
  <c r="AG90" i="3" s="1"/>
  <c r="M77" i="5"/>
  <c r="N77" i="5"/>
  <c r="AH90" i="3" l="1"/>
  <c r="O77" i="5"/>
  <c r="P77" i="5" s="1"/>
  <c r="M78" i="5" s="1"/>
  <c r="AI90" i="3"/>
  <c r="AJ90" i="3" s="1"/>
  <c r="N78" i="5" l="1"/>
  <c r="O78" i="5"/>
  <c r="P78" i="5" s="1"/>
  <c r="AG91" i="3"/>
  <c r="AH91" i="3"/>
  <c r="M79" i="5" l="1"/>
  <c r="N79" i="5"/>
  <c r="AI91" i="3"/>
  <c r="AJ91" i="3" s="1"/>
  <c r="O79" i="5" l="1"/>
  <c r="P79" i="5" s="1"/>
  <c r="AH92" i="3"/>
  <c r="AG92" i="3"/>
  <c r="M80" i="5" l="1"/>
  <c r="N80" i="5"/>
  <c r="AI92" i="3"/>
  <c r="AJ92" i="3" s="1"/>
  <c r="AG93" i="3" s="1"/>
  <c r="AH93" i="3" l="1"/>
  <c r="O80" i="5"/>
  <c r="P80" i="5" s="1"/>
  <c r="AI93" i="3"/>
  <c r="AJ93" i="3" s="1"/>
  <c r="M81" i="5" l="1"/>
  <c r="N81" i="5"/>
  <c r="AH94" i="3"/>
  <c r="AG94" i="3"/>
  <c r="O81" i="5" l="1"/>
  <c r="P81" i="5" s="1"/>
  <c r="AI94" i="3"/>
  <c r="AJ94" i="3" s="1"/>
  <c r="M82" i="5" l="1"/>
  <c r="N82" i="5"/>
  <c r="AG95" i="3"/>
  <c r="AH95" i="3"/>
  <c r="O82" i="5" l="1"/>
  <c r="P82" i="5" s="1"/>
  <c r="AI95" i="3"/>
  <c r="AJ95" i="3" s="1"/>
  <c r="AH96" i="3" s="1"/>
  <c r="M83" i="5" l="1"/>
  <c r="N83" i="5"/>
  <c r="AG96" i="3"/>
  <c r="AI96" i="3" s="1"/>
  <c r="AJ96" i="3" s="1"/>
  <c r="O83" i="5" l="1"/>
  <c r="P83" i="5" s="1"/>
  <c r="AH97" i="3"/>
  <c r="AG97" i="3"/>
  <c r="M84" i="5" l="1"/>
  <c r="N84" i="5"/>
  <c r="AI97" i="3"/>
  <c r="AJ97" i="3" s="1"/>
  <c r="AG98" i="3" s="1"/>
  <c r="O84" i="5" l="1"/>
  <c r="P84" i="5" s="1"/>
  <c r="AH98" i="3"/>
  <c r="AI98" i="3" s="1"/>
  <c r="AJ98" i="3" s="1"/>
  <c r="M85" i="5" l="1"/>
  <c r="N85" i="5"/>
  <c r="AG99" i="3"/>
  <c r="AH99" i="3"/>
  <c r="O85" i="5" l="1"/>
  <c r="P85" i="5" s="1"/>
  <c r="AI99" i="3"/>
  <c r="AJ99" i="3" s="1"/>
  <c r="M86" i="5" l="1"/>
  <c r="N86" i="5"/>
  <c r="AG100" i="3"/>
  <c r="AH100" i="3"/>
  <c r="O86" i="5" l="1"/>
  <c r="P86" i="5" s="1"/>
  <c r="AI100" i="3"/>
  <c r="AJ100" i="3" s="1"/>
  <c r="M87" i="5" l="1"/>
  <c r="N87" i="5"/>
  <c r="AG101" i="3"/>
  <c r="AH101" i="3"/>
  <c r="O87" i="5" l="1"/>
  <c r="P87" i="5" s="1"/>
  <c r="AI101" i="3"/>
  <c r="AJ101" i="3" s="1"/>
  <c r="M88" i="5" l="1"/>
  <c r="N88" i="5"/>
  <c r="AG102" i="3"/>
  <c r="AH102" i="3"/>
  <c r="O88" i="5" l="1"/>
  <c r="P88" i="5" s="1"/>
  <c r="AI102" i="3"/>
  <c r="AJ102" i="3" s="1"/>
  <c r="M89" i="5" l="1"/>
  <c r="N89" i="5"/>
  <c r="AH103" i="3"/>
  <c r="AG103" i="3"/>
  <c r="O89" i="5" l="1"/>
  <c r="P89" i="5" s="1"/>
  <c r="AI103" i="3"/>
  <c r="AJ103" i="3" s="1"/>
  <c r="AG104" i="3" s="1"/>
  <c r="M90" i="5" l="1"/>
  <c r="N90" i="5"/>
  <c r="AH104" i="3"/>
  <c r="AI104" i="3" s="1"/>
  <c r="AJ104" i="3" s="1"/>
  <c r="O90" i="5" l="1"/>
  <c r="P90" i="5" s="1"/>
  <c r="AH105" i="3"/>
  <c r="AG105" i="3"/>
  <c r="M91" i="5" l="1"/>
  <c r="N91" i="5"/>
  <c r="AI105" i="3"/>
  <c r="AJ105" i="3" s="1"/>
  <c r="AG106" i="3" s="1"/>
  <c r="O91" i="5" l="1"/>
  <c r="P91" i="5" s="1"/>
  <c r="AH106" i="3"/>
  <c r="AI106" i="3" s="1"/>
  <c r="AJ106" i="3" s="1"/>
  <c r="M92" i="5" l="1"/>
  <c r="N92" i="5"/>
  <c r="AG107" i="3"/>
  <c r="AH107" i="3"/>
  <c r="O92" i="5" l="1"/>
  <c r="P92" i="5" s="1"/>
  <c r="AI107" i="3"/>
  <c r="AJ107" i="3" s="1"/>
  <c r="M93" i="5" l="1"/>
  <c r="N93" i="5"/>
  <c r="AH108" i="3"/>
  <c r="AG108" i="3"/>
  <c r="O93" i="5" l="1"/>
  <c r="P93" i="5" s="1"/>
  <c r="AI108" i="3"/>
  <c r="AJ108" i="3" s="1"/>
  <c r="AG109" i="3" s="1"/>
  <c r="M94" i="5" l="1"/>
  <c r="N94" i="5"/>
  <c r="AH109" i="3"/>
  <c r="AI109" i="3" s="1"/>
  <c r="AJ109" i="3" s="1"/>
  <c r="AH110" i="3" s="1"/>
  <c r="O94" i="5" l="1"/>
  <c r="P94" i="5" s="1"/>
  <c r="AG110" i="3"/>
  <c r="AI110" i="3" s="1"/>
  <c r="AJ110" i="3" s="1"/>
  <c r="AG111" i="3" s="1"/>
  <c r="M95" i="5" l="1"/>
  <c r="N95" i="5"/>
  <c r="AH111" i="3"/>
  <c r="AI111" i="3" s="1"/>
  <c r="AJ111" i="3" s="1"/>
  <c r="AG112" i="3" s="1"/>
  <c r="O95" i="5" l="1"/>
  <c r="P95" i="5" s="1"/>
  <c r="AH112" i="3"/>
  <c r="AI112" i="3" s="1"/>
  <c r="AJ112" i="3" s="1"/>
  <c r="AH113" i="3" s="1"/>
  <c r="M96" i="5" l="1"/>
  <c r="N96" i="5"/>
  <c r="AG113" i="3"/>
  <c r="AI113" i="3" s="1"/>
  <c r="AJ113" i="3" s="1"/>
  <c r="AH114" i="3" s="1"/>
  <c r="O96" i="5" l="1"/>
  <c r="P96" i="5" s="1"/>
  <c r="AG114" i="3"/>
  <c r="AI114" i="3" s="1"/>
  <c r="AJ114" i="3" s="1"/>
  <c r="M97" i="5" l="1"/>
  <c r="N97" i="5"/>
  <c r="AG115" i="3"/>
  <c r="AH115" i="3"/>
  <c r="O97" i="5" l="1"/>
  <c r="P97" i="5" s="1"/>
  <c r="AI115" i="3"/>
  <c r="AJ115" i="3" s="1"/>
  <c r="N98" i="5" l="1"/>
  <c r="M98" i="5"/>
  <c r="AG116" i="3"/>
  <c r="AH116" i="3"/>
  <c r="O98" i="5" l="1"/>
  <c r="P98" i="5" s="1"/>
  <c r="M99" i="5"/>
  <c r="N99" i="5"/>
  <c r="AI116" i="3"/>
  <c r="AJ116" i="3" s="1"/>
  <c r="O99" i="5" l="1"/>
  <c r="P99" i="5" s="1"/>
  <c r="AH117" i="3"/>
  <c r="AG117" i="3"/>
  <c r="M100" i="5" l="1"/>
  <c r="N100" i="5"/>
  <c r="AI117" i="3"/>
  <c r="AJ117" i="3" s="1"/>
  <c r="AG118" i="3" s="1"/>
  <c r="O100" i="5" l="1"/>
  <c r="P100" i="5" s="1"/>
  <c r="AH118" i="3"/>
  <c r="AI118" i="3" s="1"/>
  <c r="AJ118" i="3" s="1"/>
  <c r="AH119" i="3" s="1"/>
  <c r="M101" i="5" l="1"/>
  <c r="N101" i="5"/>
  <c r="AG119" i="3"/>
  <c r="AI119" i="3" s="1"/>
  <c r="AJ119" i="3" s="1"/>
  <c r="AH120" i="3" s="1"/>
  <c r="O101" i="5" l="1"/>
  <c r="P101" i="5" s="1"/>
  <c r="AG120" i="3"/>
  <c r="AI120" i="3" s="1"/>
  <c r="AJ120" i="3" s="1"/>
  <c r="AH121" i="3" s="1"/>
  <c r="M102" i="5" l="1"/>
  <c r="N102" i="5"/>
  <c r="AG121" i="3"/>
  <c r="AI121" i="3" s="1"/>
  <c r="AJ121" i="3" s="1"/>
  <c r="AG122" i="3" s="1"/>
  <c r="O102" i="5" l="1"/>
  <c r="P102" i="5" s="1"/>
  <c r="AH122" i="3"/>
  <c r="AI122" i="3" s="1"/>
  <c r="AJ122" i="3" s="1"/>
  <c r="M103" i="5" l="1"/>
  <c r="N103" i="5"/>
  <c r="AH123" i="3"/>
  <c r="AG123" i="3"/>
  <c r="O103" i="5" l="1"/>
  <c r="P103" i="5" s="1"/>
  <c r="AI123" i="3"/>
  <c r="AJ123" i="3" s="1"/>
  <c r="AH124" i="3" s="1"/>
  <c r="M104" i="5" l="1"/>
  <c r="N104" i="5"/>
  <c r="AG124" i="3"/>
  <c r="AI124" i="3" s="1"/>
  <c r="AJ124" i="3" s="1"/>
  <c r="AH125" i="3" s="1"/>
  <c r="O104" i="5" l="1"/>
  <c r="P104" i="5" s="1"/>
  <c r="AG125" i="3"/>
  <c r="AI125" i="3" s="1"/>
  <c r="AJ125" i="3" s="1"/>
  <c r="AG126" i="3" s="1"/>
  <c r="M105" i="5" l="1"/>
  <c r="N105" i="5"/>
  <c r="AH126" i="3"/>
  <c r="AI126" i="3" s="1"/>
  <c r="AJ126" i="3" s="1"/>
  <c r="AH127" i="3" s="1"/>
  <c r="O105" i="5" l="1"/>
  <c r="P105" i="5" s="1"/>
  <c r="AG127" i="3"/>
  <c r="AI127" i="3" s="1"/>
  <c r="AJ127" i="3" s="1"/>
  <c r="N106" i="5" l="1"/>
  <c r="M106" i="5"/>
  <c r="O106" i="5" s="1"/>
  <c r="P106" i="5" s="1"/>
  <c r="AG128" i="3"/>
  <c r="AH128" i="3"/>
  <c r="M107" i="5" l="1"/>
  <c r="N107" i="5"/>
  <c r="AI128" i="3"/>
  <c r="AJ128" i="3" s="1"/>
  <c r="AG129" i="3" s="1"/>
  <c r="O107" i="5" l="1"/>
  <c r="P107" i="5" s="1"/>
  <c r="AH129" i="3"/>
  <c r="AI129" i="3" s="1"/>
  <c r="AJ129" i="3" s="1"/>
  <c r="M108" i="5" l="1"/>
  <c r="N108" i="5"/>
  <c r="AG130" i="3"/>
  <c r="AH130" i="3"/>
  <c r="O108" i="5" l="1"/>
  <c r="P108" i="5" s="1"/>
  <c r="AI130" i="3"/>
  <c r="AJ130" i="3" s="1"/>
  <c r="AH131" i="3" s="1"/>
  <c r="M109" i="5" l="1"/>
  <c r="N109" i="5"/>
  <c r="AG131" i="3"/>
  <c r="AI131" i="3" s="1"/>
  <c r="AJ131" i="3" s="1"/>
  <c r="AG132" i="3" s="1"/>
  <c r="O109" i="5" l="1"/>
  <c r="P109" i="5" s="1"/>
  <c r="AH132" i="3"/>
  <c r="AI132" i="3" s="1"/>
  <c r="AJ132" i="3" s="1"/>
  <c r="M110" i="5" l="1"/>
  <c r="N110" i="5"/>
  <c r="AG133" i="3"/>
  <c r="AH133" i="3"/>
  <c r="O110" i="5" l="1"/>
  <c r="P110" i="5" s="1"/>
  <c r="AI133" i="3"/>
  <c r="AJ133" i="3" s="1"/>
  <c r="M111" i="5" l="1"/>
  <c r="N111" i="5"/>
  <c r="AG134" i="3"/>
  <c r="AH134" i="3"/>
  <c r="O111" i="5" l="1"/>
  <c r="P111" i="5" s="1"/>
  <c r="AI134" i="3"/>
  <c r="AJ134" i="3" s="1"/>
  <c r="M112" i="5" l="1"/>
  <c r="N112" i="5"/>
  <c r="AH135" i="3"/>
  <c r="AG135" i="3"/>
  <c r="O112" i="5" l="1"/>
  <c r="P112" i="5" s="1"/>
  <c r="AI135" i="3"/>
  <c r="AJ135" i="3" s="1"/>
  <c r="AH136" i="3" s="1"/>
  <c r="M113" i="5" l="1"/>
  <c r="N113" i="5"/>
  <c r="AG136" i="3"/>
  <c r="AI136" i="3" s="1"/>
  <c r="AJ136" i="3" s="1"/>
  <c r="AH137" i="3" s="1"/>
  <c r="O113" i="5" l="1"/>
  <c r="P113" i="5" s="1"/>
  <c r="AG137" i="3"/>
  <c r="AI137" i="3" s="1"/>
  <c r="AJ137" i="3" s="1"/>
  <c r="AG138" i="3" s="1"/>
  <c r="M114" i="5" l="1"/>
  <c r="N114" i="5"/>
  <c r="AH138" i="3"/>
  <c r="AI138" i="3" s="1"/>
  <c r="AJ138" i="3" s="1"/>
  <c r="O114" i="5" l="1"/>
  <c r="P114" i="5" s="1"/>
  <c r="AG139" i="3"/>
  <c r="AH139" i="3"/>
  <c r="M115" i="5" l="1"/>
  <c r="N115" i="5"/>
  <c r="AI139" i="3"/>
  <c r="AJ139" i="3" s="1"/>
  <c r="O115" i="5" l="1"/>
  <c r="P115" i="5" s="1"/>
  <c r="AG140" i="3"/>
  <c r="AH140" i="3"/>
  <c r="M116" i="5" l="1"/>
  <c r="N116" i="5"/>
  <c r="AI140" i="3"/>
  <c r="AJ140" i="3" s="1"/>
  <c r="O116" i="5" l="1"/>
  <c r="P116" i="5" s="1"/>
  <c r="AG141" i="3"/>
  <c r="AH141" i="3"/>
  <c r="M117" i="5" l="1"/>
  <c r="N117" i="5"/>
  <c r="AI141" i="3"/>
  <c r="AJ141" i="3" s="1"/>
  <c r="O117" i="5" l="1"/>
  <c r="P117" i="5" s="1"/>
  <c r="AG142" i="3"/>
  <c r="AH142" i="3"/>
  <c r="M118" i="5" l="1"/>
  <c r="N118" i="5"/>
  <c r="AI142" i="3"/>
  <c r="AJ142" i="3" s="1"/>
  <c r="O118" i="5" l="1"/>
  <c r="P118" i="5" s="1"/>
  <c r="AH143" i="3"/>
  <c r="AG143" i="3"/>
  <c r="M119" i="5" l="1"/>
  <c r="N119" i="5"/>
  <c r="AI143" i="3"/>
  <c r="AJ143" i="3" s="1"/>
  <c r="AG144" i="3" s="1"/>
  <c r="O119" i="5" l="1"/>
  <c r="P119" i="5" s="1"/>
  <c r="AH144" i="3"/>
  <c r="AI144" i="3" s="1"/>
  <c r="AJ144" i="3" s="1"/>
  <c r="M120" i="5" l="1"/>
  <c r="N120" i="5"/>
  <c r="AH145" i="3"/>
  <c r="AG145" i="3"/>
  <c r="O120" i="5" l="1"/>
  <c r="P120" i="5" s="1"/>
  <c r="M121" i="5" s="1"/>
  <c r="AI145" i="3"/>
  <c r="AJ145" i="3" s="1"/>
  <c r="AG146" i="3" s="1"/>
  <c r="N121" i="5" l="1"/>
  <c r="O121" i="5" s="1"/>
  <c r="P121" i="5" s="1"/>
  <c r="AH146" i="3"/>
  <c r="AI146" i="3" s="1"/>
  <c r="AJ146" i="3" s="1"/>
  <c r="N122" i="5" l="1"/>
  <c r="M122" i="5"/>
  <c r="AG147" i="3"/>
  <c r="AH147" i="3"/>
  <c r="O122" i="5" l="1"/>
  <c r="P122" i="5" s="1"/>
  <c r="M123" i="5" s="1"/>
  <c r="AI147" i="3"/>
  <c r="AJ147" i="3" s="1"/>
  <c r="N123" i="5" l="1"/>
  <c r="O123" i="5"/>
  <c r="P123" i="5" s="1"/>
  <c r="AG148" i="3"/>
  <c r="AH148" i="3"/>
  <c r="N124" i="5" l="1"/>
  <c r="M124" i="5"/>
  <c r="AI148" i="3"/>
  <c r="AJ148" i="3" s="1"/>
  <c r="O124" i="5" l="1"/>
  <c r="P124" i="5" s="1"/>
  <c r="M125" i="5"/>
  <c r="N125" i="5"/>
  <c r="AH149" i="3"/>
  <c r="AG149" i="3"/>
  <c r="O125" i="5" l="1"/>
  <c r="P125" i="5" s="1"/>
  <c r="AI149" i="3"/>
  <c r="AJ149" i="3" s="1"/>
  <c r="AG150" i="3" s="1"/>
  <c r="M126" i="5" l="1"/>
  <c r="N126" i="5"/>
  <c r="AH150" i="3"/>
  <c r="AI150" i="3" s="1"/>
  <c r="AJ150" i="3" s="1"/>
  <c r="O126" i="5" l="1"/>
  <c r="P126" i="5" s="1"/>
  <c r="AH151" i="3"/>
  <c r="AG151" i="3"/>
  <c r="AI151" i="3" s="1"/>
  <c r="AJ151" i="3" s="1"/>
  <c r="M127" i="5" l="1"/>
  <c r="N127" i="5"/>
  <c r="AG152" i="3"/>
  <c r="AH152" i="3"/>
  <c r="O127" i="5" l="1"/>
  <c r="P127" i="5" s="1"/>
  <c r="AI152" i="3"/>
  <c r="AJ152" i="3" s="1"/>
  <c r="M128" i="5" l="1"/>
  <c r="N128" i="5"/>
  <c r="AH153" i="3"/>
  <c r="AG153" i="3"/>
  <c r="O128" i="5" l="1"/>
  <c r="P128" i="5" s="1"/>
  <c r="AI153" i="3"/>
  <c r="AJ153" i="3" s="1"/>
  <c r="AG154" i="3" s="1"/>
  <c r="M129" i="5" l="1"/>
  <c r="N129" i="5"/>
  <c r="AH154" i="3"/>
  <c r="AI154" i="3" s="1"/>
  <c r="AJ154" i="3" s="1"/>
  <c r="AH155" i="3" s="1"/>
  <c r="O129" i="5" l="1"/>
  <c r="P129" i="5" s="1"/>
  <c r="AG155" i="3"/>
  <c r="AI155" i="3" s="1"/>
  <c r="AJ155" i="3" s="1"/>
  <c r="M130" i="5" l="1"/>
  <c r="N130" i="5"/>
  <c r="AG156" i="3"/>
  <c r="AH156" i="3"/>
  <c r="O130" i="5" l="1"/>
  <c r="P130" i="5" s="1"/>
  <c r="AI156" i="3"/>
  <c r="AJ156" i="3" s="1"/>
  <c r="M131" i="5" l="1"/>
  <c r="N131" i="5"/>
  <c r="AG157" i="3"/>
  <c r="AH157" i="3"/>
  <c r="O131" i="5" l="1"/>
  <c r="P131" i="5" s="1"/>
  <c r="AI157" i="3"/>
  <c r="AJ157" i="3" s="1"/>
  <c r="N132" i="5" l="1"/>
  <c r="M132" i="5"/>
  <c r="O132" i="5" s="1"/>
  <c r="P132" i="5" s="1"/>
  <c r="AG158" i="3"/>
  <c r="AH158" i="3"/>
  <c r="M133" i="5" l="1"/>
  <c r="N133" i="5"/>
  <c r="AI158" i="3"/>
  <c r="AJ158" i="3" s="1"/>
  <c r="O133" i="5" l="1"/>
  <c r="P133" i="5" s="1"/>
  <c r="AH159" i="3"/>
  <c r="AG159" i="3"/>
  <c r="N134" i="5" l="1"/>
  <c r="M134" i="5"/>
  <c r="O134" i="5" s="1"/>
  <c r="P134" i="5" s="1"/>
  <c r="AI159" i="3"/>
  <c r="AJ159" i="3" s="1"/>
  <c r="AG160" i="3" s="1"/>
  <c r="M135" i="5" l="1"/>
  <c r="N135" i="5"/>
  <c r="AH160" i="3"/>
  <c r="AI160" i="3" s="1"/>
  <c r="AJ160" i="3" s="1"/>
  <c r="O135" i="5" l="1"/>
  <c r="P135" i="5" s="1"/>
  <c r="AG161" i="3"/>
  <c r="AH161" i="3"/>
  <c r="M136" i="5" l="1"/>
  <c r="N136" i="5"/>
  <c r="AI161" i="3"/>
  <c r="AJ161" i="3" s="1"/>
  <c r="O136" i="5" l="1"/>
  <c r="P136" i="5" s="1"/>
  <c r="AG162" i="3"/>
  <c r="AH162" i="3"/>
  <c r="M137" i="5" l="1"/>
  <c r="N137" i="5"/>
  <c r="AI162" i="3"/>
  <c r="AJ162" i="3" s="1"/>
  <c r="O137" i="5" l="1"/>
  <c r="P137" i="5" s="1"/>
  <c r="AG163" i="3"/>
  <c r="AH163" i="3"/>
  <c r="M138" i="5" l="1"/>
  <c r="N138" i="5"/>
  <c r="AI163" i="3"/>
  <c r="AJ163" i="3" s="1"/>
  <c r="O138" i="5" l="1"/>
  <c r="P138" i="5" s="1"/>
  <c r="AH164" i="3"/>
  <c r="AG164" i="3"/>
  <c r="AI164" i="3" s="1"/>
  <c r="AJ164" i="3" s="1"/>
  <c r="M139" i="5" l="1"/>
  <c r="N139" i="5"/>
  <c r="AG165" i="3"/>
  <c r="AH165" i="3"/>
  <c r="O139" i="5" l="1"/>
  <c r="P139" i="5" s="1"/>
  <c r="AI165" i="3"/>
  <c r="AJ165" i="3" s="1"/>
  <c r="M140" i="5" l="1"/>
  <c r="N140" i="5"/>
  <c r="AG166" i="3"/>
  <c r="AH166" i="3"/>
  <c r="O140" i="5" l="1"/>
  <c r="P140" i="5" s="1"/>
  <c r="AI166" i="3"/>
  <c r="AJ166" i="3" s="1"/>
  <c r="M141" i="5" l="1"/>
  <c r="N141" i="5"/>
  <c r="AH167" i="3"/>
  <c r="AG167" i="3"/>
  <c r="O141" i="5" l="1"/>
  <c r="P141" i="5" s="1"/>
  <c r="AI167" i="3"/>
  <c r="AJ167" i="3" s="1"/>
  <c r="AH168" i="3" s="1"/>
  <c r="M142" i="5" l="1"/>
  <c r="N142" i="5"/>
  <c r="AG168" i="3"/>
  <c r="AI168" i="3" s="1"/>
  <c r="AJ168" i="3" s="1"/>
  <c r="O142" i="5" l="1"/>
  <c r="P142" i="5" s="1"/>
  <c r="AG169" i="3"/>
  <c r="AH169" i="3"/>
  <c r="M143" i="5" l="1"/>
  <c r="N143" i="5"/>
  <c r="AI169" i="3"/>
  <c r="AJ169" i="3" s="1"/>
  <c r="O143" i="5" l="1"/>
  <c r="P143" i="5" s="1"/>
  <c r="AG170" i="3"/>
  <c r="AH170" i="3"/>
  <c r="M144" i="5" l="1"/>
  <c r="N144" i="5"/>
  <c r="AI170" i="3"/>
  <c r="AJ170" i="3" s="1"/>
  <c r="AG171" i="3" s="1"/>
  <c r="O144" i="5" l="1"/>
  <c r="P144" i="5" s="1"/>
  <c r="AH171" i="3"/>
  <c r="AI171" i="3" s="1"/>
  <c r="AJ171" i="3" s="1"/>
  <c r="M145" i="5" l="1"/>
  <c r="N145" i="5"/>
  <c r="AG172" i="3"/>
  <c r="AH172" i="3"/>
  <c r="O145" i="5" l="1"/>
  <c r="P145" i="5" s="1"/>
  <c r="AI172" i="3"/>
  <c r="AJ172" i="3" s="1"/>
  <c r="M146" i="5" l="1"/>
  <c r="N146" i="5"/>
  <c r="AG173" i="3"/>
  <c r="AH173" i="3"/>
  <c r="O146" i="5" l="1"/>
  <c r="P146" i="5" s="1"/>
  <c r="AI173" i="3"/>
  <c r="AJ173" i="3" s="1"/>
  <c r="AG174" i="3" s="1"/>
  <c r="M147" i="5" l="1"/>
  <c r="N147" i="5"/>
  <c r="AH174" i="3"/>
  <c r="AI174" i="3" s="1"/>
  <c r="AJ174" i="3" s="1"/>
  <c r="O147" i="5" l="1"/>
  <c r="P147" i="5" s="1"/>
  <c r="AH175" i="3"/>
  <c r="AG175" i="3"/>
  <c r="M148" i="5" l="1"/>
  <c r="N148" i="5"/>
  <c r="AI175" i="3"/>
  <c r="AJ175" i="3" s="1"/>
  <c r="AG176" i="3" s="1"/>
  <c r="O148" i="5" l="1"/>
  <c r="P148" i="5" s="1"/>
  <c r="AH176" i="3"/>
  <c r="AI176" i="3" s="1"/>
  <c r="AJ176" i="3" s="1"/>
  <c r="M149" i="5" l="1"/>
  <c r="N149" i="5"/>
  <c r="AG177" i="3"/>
  <c r="AH177" i="3"/>
  <c r="O149" i="5" l="1"/>
  <c r="P149" i="5" s="1"/>
  <c r="AI177" i="3"/>
  <c r="AJ177" i="3" s="1"/>
  <c r="M150" i="5" l="1"/>
  <c r="N150" i="5"/>
  <c r="AG178" i="3"/>
  <c r="AH178" i="3"/>
  <c r="O150" i="5" l="1"/>
  <c r="P150" i="5" s="1"/>
  <c r="AI178" i="3"/>
  <c r="AJ178" i="3" s="1"/>
  <c r="M151" i="5" l="1"/>
  <c r="N151" i="5"/>
  <c r="AG179" i="3"/>
  <c r="AH179" i="3"/>
  <c r="O151" i="5" l="1"/>
  <c r="P151" i="5" s="1"/>
  <c r="AI179" i="3"/>
  <c r="AJ179" i="3" s="1"/>
  <c r="N152" i="5" l="1"/>
  <c r="M152" i="5"/>
  <c r="O152" i="5" s="1"/>
  <c r="P152" i="5" s="1"/>
  <c r="AH180" i="3"/>
  <c r="AG180" i="3"/>
  <c r="M153" i="5" l="1"/>
  <c r="N153" i="5"/>
  <c r="AI180" i="3"/>
  <c r="AJ180" i="3" s="1"/>
  <c r="AH181" i="3" s="1"/>
  <c r="O153" i="5" l="1"/>
  <c r="P153" i="5" s="1"/>
  <c r="AG181" i="3"/>
  <c r="AI181" i="3" s="1"/>
  <c r="AJ181" i="3" s="1"/>
  <c r="AG182" i="3" s="1"/>
  <c r="M154" i="5" l="1"/>
  <c r="N154" i="5"/>
  <c r="AH182" i="3"/>
  <c r="AI182" i="3" s="1"/>
  <c r="AJ182" i="3" s="1"/>
  <c r="O154" i="5" l="1"/>
  <c r="P154" i="5" s="1"/>
  <c r="AH183" i="3"/>
  <c r="AG183" i="3"/>
  <c r="M155" i="5" l="1"/>
  <c r="N155" i="5"/>
  <c r="AI183" i="3"/>
  <c r="AJ183" i="3" s="1"/>
  <c r="AG184" i="3" s="1"/>
  <c r="O155" i="5" l="1"/>
  <c r="P155" i="5" s="1"/>
  <c r="AH184" i="3"/>
  <c r="AI184" i="3" s="1"/>
  <c r="AJ184" i="3" s="1"/>
  <c r="M156" i="5" l="1"/>
  <c r="N156" i="5"/>
  <c r="AG185" i="3"/>
  <c r="AH185" i="3"/>
  <c r="O156" i="5" l="1"/>
  <c r="P156" i="5" s="1"/>
  <c r="AI185" i="3"/>
  <c r="AJ185" i="3" s="1"/>
  <c r="M157" i="5" l="1"/>
  <c r="N157" i="5"/>
  <c r="AH186" i="3"/>
  <c r="AG186" i="3"/>
  <c r="O157" i="5" l="1"/>
  <c r="P157" i="5" s="1"/>
  <c r="AI186" i="3"/>
  <c r="AJ186" i="3" s="1"/>
  <c r="AG187" i="3" s="1"/>
  <c r="M158" i="5" l="1"/>
  <c r="N158" i="5"/>
  <c r="AH187" i="3"/>
  <c r="AI187" i="3"/>
  <c r="AJ187" i="3" s="1"/>
  <c r="O158" i="5" l="1"/>
  <c r="P158" i="5" s="1"/>
  <c r="AG188" i="3"/>
  <c r="AH188" i="3"/>
  <c r="M159" i="5" l="1"/>
  <c r="N159" i="5"/>
  <c r="AI188" i="3"/>
  <c r="AJ188" i="3" s="1"/>
  <c r="O159" i="5" l="1"/>
  <c r="P159" i="5" s="1"/>
  <c r="AG189" i="3"/>
  <c r="AH189" i="3"/>
  <c r="M160" i="5" l="1"/>
  <c r="N160" i="5"/>
  <c r="AI189" i="3"/>
  <c r="AJ189" i="3" s="1"/>
  <c r="O160" i="5" l="1"/>
  <c r="P160" i="5" s="1"/>
  <c r="AG190" i="3"/>
  <c r="AH190" i="3"/>
  <c r="M161" i="5" l="1"/>
  <c r="N161" i="5"/>
  <c r="AI190" i="3"/>
  <c r="AJ190" i="3" s="1"/>
  <c r="O161" i="5" l="1"/>
  <c r="P161" i="5" s="1"/>
  <c r="AH191" i="3"/>
  <c r="AG191" i="3"/>
  <c r="M162" i="5" l="1"/>
  <c r="N162" i="5"/>
  <c r="AI191" i="3"/>
  <c r="AJ191" i="3" s="1"/>
  <c r="AH192" i="3" s="1"/>
  <c r="O162" i="5" l="1"/>
  <c r="P162" i="5" s="1"/>
  <c r="AG192" i="3"/>
  <c r="AI192" i="3" s="1"/>
  <c r="AJ192" i="3" s="1"/>
  <c r="AG193" i="3" s="1"/>
  <c r="M163" i="5" l="1"/>
  <c r="N163" i="5"/>
  <c r="AH193" i="3"/>
  <c r="AI193" i="3" s="1"/>
  <c r="AJ193" i="3" s="1"/>
  <c r="O163" i="5" l="1"/>
  <c r="P163" i="5" s="1"/>
  <c r="AG194" i="3"/>
  <c r="AH194" i="3"/>
  <c r="M164" i="5" l="1"/>
  <c r="N164" i="5"/>
  <c r="AI194" i="3"/>
  <c r="AJ194" i="3" s="1"/>
  <c r="O164" i="5" l="1"/>
  <c r="P164" i="5" s="1"/>
  <c r="AG195" i="3"/>
  <c r="AH195" i="3"/>
  <c r="M165" i="5" l="1"/>
  <c r="N165" i="5"/>
  <c r="AI195" i="3"/>
  <c r="AJ195" i="3" s="1"/>
  <c r="O165" i="5" l="1"/>
  <c r="P165" i="5" s="1"/>
  <c r="AG196" i="3"/>
  <c r="AH196" i="3"/>
  <c r="M166" i="5" l="1"/>
  <c r="N166" i="5"/>
  <c r="AI196" i="3"/>
  <c r="AJ196" i="3" s="1"/>
  <c r="O166" i="5" l="1"/>
  <c r="P166" i="5" s="1"/>
  <c r="AG197" i="3"/>
  <c r="AH197" i="3"/>
  <c r="M167" i="5" l="1"/>
  <c r="N167" i="5"/>
  <c r="AI197" i="3"/>
  <c r="AJ197" i="3" s="1"/>
  <c r="O167" i="5" l="1"/>
  <c r="P167" i="5" s="1"/>
  <c r="AG198" i="3"/>
  <c r="AH198" i="3"/>
  <c r="N168" i="5" l="1"/>
  <c r="M168" i="5"/>
  <c r="O168" i="5" s="1"/>
  <c r="P168" i="5" s="1"/>
  <c r="AI198" i="3"/>
  <c r="AJ198" i="3" s="1"/>
  <c r="M169" i="5" l="1"/>
  <c r="N169" i="5"/>
  <c r="AH199" i="3"/>
  <c r="AG199" i="3"/>
  <c r="O169" i="5" l="1"/>
  <c r="P169" i="5" s="1"/>
  <c r="AI199" i="3"/>
  <c r="AJ199" i="3" s="1"/>
  <c r="AG200" i="3" s="1"/>
  <c r="M170" i="5" l="1"/>
  <c r="N170" i="5"/>
  <c r="AH200" i="3"/>
  <c r="AI200" i="3" s="1"/>
  <c r="AJ200" i="3" s="1"/>
  <c r="O170" i="5" l="1"/>
  <c r="P170" i="5" s="1"/>
  <c r="AG201" i="3"/>
  <c r="AH201" i="3"/>
  <c r="M171" i="5" l="1"/>
  <c r="N171" i="5"/>
  <c r="AI201" i="3"/>
  <c r="AJ201" i="3" s="1"/>
  <c r="AG202" i="3" s="1"/>
  <c r="O171" i="5" l="1"/>
  <c r="P171" i="5" s="1"/>
  <c r="AH202" i="3"/>
  <c r="AI202" i="3" s="1"/>
  <c r="AJ202" i="3" s="1"/>
  <c r="N172" i="5" l="1"/>
  <c r="M172" i="5"/>
  <c r="O172" i="5" s="1"/>
  <c r="P172" i="5" s="1"/>
  <c r="AG203" i="3"/>
  <c r="AH203" i="3"/>
  <c r="M173" i="5" l="1"/>
  <c r="N173" i="5"/>
  <c r="AI203" i="3"/>
  <c r="AJ203" i="3" s="1"/>
  <c r="O173" i="5" l="1"/>
  <c r="P173" i="5" s="1"/>
  <c r="AG204" i="3"/>
  <c r="AH204" i="3"/>
  <c r="M174" i="5" l="1"/>
  <c r="N174" i="5"/>
  <c r="AI204" i="3"/>
  <c r="AJ204" i="3" s="1"/>
  <c r="O174" i="5" l="1"/>
  <c r="P174" i="5" s="1"/>
  <c r="AG205" i="3"/>
  <c r="AH205" i="3"/>
  <c r="M175" i="5" l="1"/>
  <c r="N175" i="5"/>
  <c r="AI205" i="3"/>
  <c r="AJ205" i="3" s="1"/>
  <c r="O175" i="5" l="1"/>
  <c r="P175" i="5" s="1"/>
  <c r="AG206" i="3"/>
  <c r="AH206" i="3"/>
  <c r="M176" i="5" l="1"/>
  <c r="N176" i="5"/>
  <c r="AI206" i="3"/>
  <c r="AJ206" i="3" s="1"/>
  <c r="O176" i="5" l="1"/>
  <c r="P176" i="5" s="1"/>
  <c r="AH207" i="3"/>
  <c r="AG207" i="3"/>
  <c r="M177" i="5" l="1"/>
  <c r="N177" i="5"/>
  <c r="AI207" i="3"/>
  <c r="AJ207" i="3" s="1"/>
  <c r="O177" i="5" l="1"/>
  <c r="P177" i="5" s="1"/>
  <c r="AG208" i="3"/>
  <c r="AH208" i="3"/>
  <c r="M178" i="5" l="1"/>
  <c r="N178" i="5"/>
  <c r="AI208" i="3"/>
  <c r="AJ208" i="3" s="1"/>
  <c r="AG209" i="3" s="1"/>
  <c r="O178" i="5" l="1"/>
  <c r="P178" i="5" s="1"/>
  <c r="AH209" i="3"/>
  <c r="AI209" i="3" s="1"/>
  <c r="AJ209" i="3" s="1"/>
  <c r="M179" i="5" l="1"/>
  <c r="N179" i="5"/>
  <c r="AG210" i="3"/>
  <c r="AH210" i="3"/>
  <c r="O179" i="5" l="1"/>
  <c r="P179" i="5" s="1"/>
  <c r="AI210" i="3"/>
  <c r="AJ210" i="3" s="1"/>
  <c r="M180" i="5" l="1"/>
  <c r="N180" i="5"/>
  <c r="AG211" i="3"/>
  <c r="AH211" i="3"/>
  <c r="O180" i="5" l="1"/>
  <c r="P180" i="5" s="1"/>
  <c r="AI211" i="3"/>
  <c r="AJ211" i="3" s="1"/>
  <c r="M181" i="5" l="1"/>
  <c r="N181" i="5"/>
  <c r="AG212" i="3"/>
  <c r="AH212" i="3"/>
  <c r="O181" i="5" l="1"/>
  <c r="P181" i="5" s="1"/>
  <c r="AI212" i="3"/>
  <c r="AJ212" i="3" s="1"/>
  <c r="N182" i="5" l="1"/>
  <c r="M182" i="5"/>
  <c r="O182" i="5" s="1"/>
  <c r="P182" i="5" s="1"/>
  <c r="AH213" i="3"/>
  <c r="AG213" i="3"/>
  <c r="M183" i="5" l="1"/>
  <c r="N183" i="5"/>
  <c r="AI213" i="3"/>
  <c r="AJ213" i="3" s="1"/>
  <c r="AG214" i="3" s="1"/>
  <c r="O183" i="5" l="1"/>
  <c r="P183" i="5" s="1"/>
  <c r="AH214" i="3"/>
  <c r="AI214" i="3" s="1"/>
  <c r="AJ214" i="3" s="1"/>
  <c r="AH215" i="3" s="1"/>
  <c r="M184" i="5" l="1"/>
  <c r="N184" i="5"/>
  <c r="AG215" i="3"/>
  <c r="AI215" i="3" s="1"/>
  <c r="AJ215" i="3" s="1"/>
  <c r="AG216" i="3" s="1"/>
  <c r="O184" i="5" l="1"/>
  <c r="P184" i="5" s="1"/>
  <c r="AH216" i="3"/>
  <c r="AI216" i="3" s="1"/>
  <c r="AJ216" i="3" s="1"/>
  <c r="M185" i="5" l="1"/>
  <c r="N185" i="5"/>
  <c r="AG217" i="3"/>
  <c r="AH217" i="3"/>
  <c r="O185" i="5" l="1"/>
  <c r="P185" i="5" s="1"/>
  <c r="AI217" i="3"/>
  <c r="AJ217" i="3" s="1"/>
  <c r="M186" i="5" l="1"/>
  <c r="N186" i="5"/>
  <c r="AG218" i="3"/>
  <c r="AH218" i="3"/>
  <c r="O186" i="5" l="1"/>
  <c r="P186" i="5" s="1"/>
  <c r="AI218" i="3"/>
  <c r="AJ218" i="3" s="1"/>
  <c r="M187" i="5" l="1"/>
  <c r="N187" i="5"/>
  <c r="AG219" i="3"/>
  <c r="AH219" i="3"/>
  <c r="O187" i="5" l="1"/>
  <c r="P187" i="5" s="1"/>
  <c r="AI219" i="3"/>
  <c r="AJ219" i="3" s="1"/>
  <c r="M188" i="5" l="1"/>
  <c r="N188" i="5"/>
  <c r="AG220" i="3"/>
  <c r="AH220" i="3"/>
  <c r="O188" i="5" l="1"/>
  <c r="P188" i="5" s="1"/>
  <c r="AI220" i="3"/>
  <c r="AJ220" i="3" s="1"/>
  <c r="M189" i="5" l="1"/>
  <c r="N189" i="5"/>
  <c r="AG221" i="3"/>
  <c r="AH221" i="3"/>
  <c r="O189" i="5" l="1"/>
  <c r="P189" i="5" s="1"/>
  <c r="AI221" i="3"/>
  <c r="AJ221" i="3" s="1"/>
  <c r="N190" i="5" l="1"/>
  <c r="M190" i="5"/>
  <c r="AG222" i="3"/>
  <c r="AH222" i="3"/>
  <c r="O190" i="5" l="1"/>
  <c r="P190" i="5" s="1"/>
  <c r="M191" i="5" s="1"/>
  <c r="AI222" i="3"/>
  <c r="AJ222" i="3" s="1"/>
  <c r="N191" i="5" l="1"/>
  <c r="O191" i="5" s="1"/>
  <c r="P191" i="5" s="1"/>
  <c r="AH223" i="3"/>
  <c r="AG223" i="3"/>
  <c r="M192" i="5" l="1"/>
  <c r="N192" i="5"/>
  <c r="AI223" i="3"/>
  <c r="AJ223" i="3" s="1"/>
  <c r="AG224" i="3" s="1"/>
  <c r="O192" i="5" l="1"/>
  <c r="P192" i="5" s="1"/>
  <c r="AH224" i="3"/>
  <c r="AI224" i="3" s="1"/>
  <c r="AJ224" i="3" s="1"/>
  <c r="M193" i="5" l="1"/>
  <c r="N193" i="5"/>
  <c r="AG225" i="3"/>
  <c r="AH225" i="3"/>
  <c r="O193" i="5" l="1"/>
  <c r="P193" i="5" s="1"/>
  <c r="AI225" i="3"/>
  <c r="AJ225" i="3" s="1"/>
  <c r="AG226" i="3" s="1"/>
  <c r="N194" i="5" l="1"/>
  <c r="M194" i="5"/>
  <c r="O194" i="5" s="1"/>
  <c r="P194" i="5" s="1"/>
  <c r="AH226" i="3"/>
  <c r="AI226" i="3" s="1"/>
  <c r="AJ226" i="3" s="1"/>
  <c r="M195" i="5" l="1"/>
  <c r="N195" i="5"/>
  <c r="AH227" i="3"/>
  <c r="AG227" i="3"/>
  <c r="O195" i="5" l="1"/>
  <c r="P195" i="5" s="1"/>
  <c r="AI227" i="3"/>
  <c r="AJ227" i="3" s="1"/>
  <c r="AH228" i="3" s="1"/>
  <c r="M196" i="5" l="1"/>
  <c r="N196" i="5"/>
  <c r="AG228" i="3"/>
  <c r="AI228" i="3" s="1"/>
  <c r="AJ228" i="3" s="1"/>
  <c r="AG229" i="3" s="1"/>
  <c r="O196" i="5" l="1"/>
  <c r="P196" i="5" s="1"/>
  <c r="AH229" i="3"/>
  <c r="AI229" i="3" s="1"/>
  <c r="AJ229" i="3" s="1"/>
  <c r="AH230" i="3" s="1"/>
  <c r="M197" i="5" l="1"/>
  <c r="N197" i="5"/>
  <c r="AG230" i="3"/>
  <c r="AI230" i="3" s="1"/>
  <c r="AJ230" i="3" s="1"/>
  <c r="AH231" i="3" s="1"/>
  <c r="O197" i="5" l="1"/>
  <c r="P197" i="5" s="1"/>
  <c r="AG231" i="3"/>
  <c r="AI231" i="3" s="1"/>
  <c r="AJ231" i="3" s="1"/>
  <c r="AH232" i="3" s="1"/>
  <c r="M198" i="5" l="1"/>
  <c r="N198" i="5"/>
  <c r="AG232" i="3"/>
  <c r="AI232" i="3" s="1"/>
  <c r="AJ232" i="3" s="1"/>
  <c r="O198" i="5" l="1"/>
  <c r="P198" i="5" s="1"/>
  <c r="AG233" i="3"/>
  <c r="AH233" i="3"/>
  <c r="M199" i="5" l="1"/>
  <c r="N199" i="5"/>
  <c r="AI233" i="3"/>
  <c r="AJ233" i="3" s="1"/>
  <c r="AG234" i="3" s="1"/>
  <c r="O199" i="5" l="1"/>
  <c r="P199" i="5" s="1"/>
  <c r="AH234" i="3"/>
  <c r="AI234" i="3" s="1"/>
  <c r="AJ234" i="3" s="1"/>
  <c r="M200" i="5" l="1"/>
  <c r="N200" i="5"/>
  <c r="AG235" i="3"/>
  <c r="AH235" i="3"/>
  <c r="O200" i="5" l="1"/>
  <c r="P200" i="5" s="1"/>
  <c r="AI235" i="3"/>
  <c r="AJ235" i="3" s="1"/>
  <c r="M201" i="5" l="1"/>
  <c r="N201" i="5"/>
  <c r="AG236" i="3"/>
  <c r="AH236" i="3"/>
  <c r="O201" i="5" l="1"/>
  <c r="P201" i="5" s="1"/>
  <c r="AI236" i="3"/>
  <c r="AJ236" i="3" s="1"/>
  <c r="M202" i="5" l="1"/>
  <c r="N202" i="5"/>
  <c r="AG237" i="3"/>
  <c r="AH237" i="3"/>
  <c r="O202" i="5" l="1"/>
  <c r="P202" i="5" s="1"/>
  <c r="AI237" i="3"/>
  <c r="AJ237" i="3" s="1"/>
  <c r="AG238" i="3" s="1"/>
  <c r="M203" i="5" l="1"/>
  <c r="N203" i="5"/>
  <c r="AH238" i="3"/>
  <c r="AI238" i="3" s="1"/>
  <c r="AJ238" i="3" s="1"/>
  <c r="O203" i="5" l="1"/>
  <c r="P203" i="5" s="1"/>
  <c r="AH239" i="3"/>
  <c r="AG239" i="3"/>
  <c r="M204" i="5" l="1"/>
  <c r="N204" i="5"/>
  <c r="AI239" i="3"/>
  <c r="AJ239" i="3" s="1"/>
  <c r="AG240" i="3" s="1"/>
  <c r="O204" i="5" l="1"/>
  <c r="P204" i="5" s="1"/>
  <c r="AH240" i="3"/>
  <c r="AI240" i="3" s="1"/>
  <c r="AJ240" i="3" s="1"/>
  <c r="M205" i="5" l="1"/>
  <c r="N205" i="5"/>
  <c r="AG241" i="3"/>
  <c r="AH241" i="3"/>
  <c r="O205" i="5" l="1"/>
  <c r="P205" i="5" s="1"/>
  <c r="AI241" i="3"/>
  <c r="AJ241" i="3" s="1"/>
  <c r="N206" i="5" l="1"/>
  <c r="M206" i="5"/>
  <c r="AG242" i="3"/>
  <c r="AH242" i="3"/>
  <c r="O206" i="5" l="1"/>
  <c r="P206" i="5" s="1"/>
  <c r="M207" i="5"/>
  <c r="N207" i="5"/>
  <c r="AI242" i="3"/>
  <c r="AJ242" i="3" s="1"/>
  <c r="O207" i="5" l="1"/>
  <c r="P207" i="5" s="1"/>
  <c r="AG243" i="3"/>
  <c r="AH243" i="3"/>
  <c r="M208" i="5" l="1"/>
  <c r="N208" i="5"/>
  <c r="AI243" i="3"/>
  <c r="AJ243" i="3" s="1"/>
  <c r="AG244" i="3" s="1"/>
  <c r="O208" i="5" l="1"/>
  <c r="P208" i="5" s="1"/>
  <c r="AH244" i="3"/>
  <c r="AI244" i="3" s="1"/>
  <c r="AJ244" i="3" s="1"/>
  <c r="M209" i="5" l="1"/>
  <c r="N209" i="5"/>
  <c r="AH245" i="3"/>
  <c r="AG245" i="3"/>
  <c r="AI245" i="3" s="1"/>
  <c r="AJ245" i="3" s="1"/>
  <c r="AG246" i="3" s="1"/>
  <c r="O209" i="5" l="1"/>
  <c r="P209" i="5" s="1"/>
  <c r="AH246" i="3"/>
  <c r="AI246" i="3" s="1"/>
  <c r="AJ246" i="3" s="1"/>
  <c r="N210" i="5" l="1"/>
  <c r="M210" i="5"/>
  <c r="O210" i="5" s="1"/>
  <c r="P210" i="5" s="1"/>
  <c r="AH247" i="3"/>
  <c r="AG247" i="3"/>
  <c r="AI247" i="3" s="1"/>
  <c r="AJ247" i="3" s="1"/>
  <c r="M211" i="5" l="1"/>
  <c r="N211" i="5"/>
  <c r="AG248" i="3"/>
  <c r="AH248" i="3"/>
  <c r="O211" i="5" l="1"/>
  <c r="P211" i="5" s="1"/>
  <c r="AI248" i="3"/>
  <c r="AJ248" i="3" s="1"/>
  <c r="M212" i="5" l="1"/>
  <c r="N212" i="5"/>
  <c r="AG249" i="3"/>
  <c r="AH249" i="3"/>
  <c r="O212" i="5" l="1"/>
  <c r="P212" i="5" s="1"/>
  <c r="AI249" i="3"/>
  <c r="AJ249" i="3" s="1"/>
  <c r="M213" i="5" l="1"/>
  <c r="N213" i="5"/>
  <c r="AG250" i="3"/>
  <c r="AH250" i="3"/>
  <c r="O213" i="5" l="1"/>
  <c r="P213" i="5" s="1"/>
  <c r="AI250" i="3"/>
  <c r="AJ250" i="3" s="1"/>
  <c r="M214" i="5" l="1"/>
  <c r="N214" i="5"/>
  <c r="AG251" i="3"/>
  <c r="AH251" i="3"/>
  <c r="O214" i="5" l="1"/>
  <c r="P214" i="5" s="1"/>
  <c r="AI251" i="3"/>
  <c r="AJ251" i="3" s="1"/>
  <c r="M215" i="5" l="1"/>
  <c r="N215" i="5"/>
  <c r="AG252" i="3"/>
  <c r="AH252" i="3"/>
  <c r="O215" i="5" l="1"/>
  <c r="P215" i="5" s="1"/>
  <c r="AI252" i="3"/>
  <c r="AJ252" i="3" s="1"/>
  <c r="M216" i="5" l="1"/>
  <c r="N216" i="5"/>
  <c r="AH253" i="3"/>
  <c r="AG253" i="3"/>
  <c r="AI253" i="3" s="1"/>
  <c r="AJ253" i="3" s="1"/>
  <c r="O216" i="5" l="1"/>
  <c r="P216" i="5" s="1"/>
  <c r="AG254" i="3"/>
  <c r="AH254" i="3"/>
  <c r="N217" i="5" l="1"/>
  <c r="M217" i="5"/>
  <c r="AI254" i="3"/>
  <c r="AJ254" i="3" s="1"/>
  <c r="AH255" i="3" s="1"/>
  <c r="O217" i="5" l="1"/>
  <c r="P217" i="5" s="1"/>
  <c r="N218" i="5" s="1"/>
  <c r="AG255" i="3"/>
  <c r="AI255" i="3" s="1"/>
  <c r="AJ255" i="3" s="1"/>
  <c r="M218" i="5" l="1"/>
  <c r="O218" i="5"/>
  <c r="P218" i="5" s="1"/>
  <c r="AG256" i="3"/>
  <c r="AH256" i="3"/>
  <c r="N219" i="5" l="1"/>
  <c r="M219" i="5"/>
  <c r="AI256" i="3"/>
  <c r="AJ256" i="3" s="1"/>
  <c r="AG257" i="3" s="1"/>
  <c r="O219" i="5" l="1"/>
  <c r="P219" i="5" s="1"/>
  <c r="M220" i="5"/>
  <c r="N220" i="5"/>
  <c r="AH257" i="3"/>
  <c r="AI257" i="3"/>
  <c r="AJ257" i="3" s="1"/>
  <c r="O220" i="5" l="1"/>
  <c r="P220" i="5" s="1"/>
  <c r="AG258" i="3"/>
  <c r="AH258" i="3"/>
  <c r="N221" i="5" l="1"/>
  <c r="M221" i="5"/>
  <c r="O221" i="5" s="1"/>
  <c r="P221" i="5" s="1"/>
  <c r="AI258" i="3"/>
  <c r="AJ258" i="3" s="1"/>
  <c r="M222" i="5" l="1"/>
  <c r="N222" i="5"/>
  <c r="AG259" i="3"/>
  <c r="AH259" i="3"/>
  <c r="O222" i="5" l="1"/>
  <c r="P222" i="5" s="1"/>
  <c r="AI259" i="3"/>
  <c r="AJ259" i="3" s="1"/>
  <c r="N223" i="5" l="1"/>
  <c r="M223" i="5"/>
  <c r="AH260" i="3"/>
  <c r="AG260" i="3"/>
  <c r="AI260" i="3" s="1"/>
  <c r="AJ260" i="3" s="1"/>
  <c r="O223" i="5" l="1"/>
  <c r="P223" i="5" s="1"/>
  <c r="M224" i="5"/>
  <c r="N224" i="5"/>
  <c r="AG261" i="3"/>
  <c r="AH261" i="3"/>
  <c r="O224" i="5" l="1"/>
  <c r="P224" i="5" s="1"/>
  <c r="AI261" i="3"/>
  <c r="AJ261" i="3" s="1"/>
  <c r="N225" i="5" l="1"/>
  <c r="M225" i="5"/>
  <c r="O225" i="5" s="1"/>
  <c r="P225" i="5" s="1"/>
  <c r="AH262" i="3"/>
  <c r="AG262" i="3"/>
  <c r="AI262" i="3" s="1"/>
  <c r="AJ262" i="3" s="1"/>
  <c r="N226" i="5" l="1"/>
  <c r="M226" i="5"/>
  <c r="AG263" i="3"/>
  <c r="AH263" i="3"/>
  <c r="O226" i="5" l="1"/>
  <c r="P226" i="5" s="1"/>
  <c r="N227" i="5" s="1"/>
  <c r="AI263" i="3"/>
  <c r="AJ263" i="3" s="1"/>
  <c r="M227" i="5" l="1"/>
  <c r="O227" i="5" s="1"/>
  <c r="P227" i="5" s="1"/>
  <c r="M228" i="5" s="1"/>
  <c r="N228" i="5"/>
  <c r="AG264" i="3"/>
  <c r="AH264" i="3"/>
  <c r="O228" i="5" l="1"/>
  <c r="P228" i="5" s="1"/>
  <c r="AI264" i="3"/>
  <c r="AJ264" i="3" s="1"/>
  <c r="AG265" i="3" s="1"/>
  <c r="N229" i="5" l="1"/>
  <c r="M229" i="5"/>
  <c r="O229" i="5" s="1"/>
  <c r="P229" i="5" s="1"/>
  <c r="AH265" i="3"/>
  <c r="AI265" i="3" s="1"/>
  <c r="AJ265" i="3" s="1"/>
  <c r="N230" i="5" l="1"/>
  <c r="M230" i="5"/>
  <c r="AG266" i="3"/>
  <c r="AH266" i="3"/>
  <c r="O230" i="5" l="1"/>
  <c r="P230" i="5" s="1"/>
  <c r="N231" i="5" s="1"/>
  <c r="M231" i="5"/>
  <c r="AI266" i="3"/>
  <c r="AJ266" i="3" s="1"/>
  <c r="AG267" i="3" s="1"/>
  <c r="O231" i="5" l="1"/>
  <c r="P231" i="5" s="1"/>
  <c r="M232" i="5" s="1"/>
  <c r="N232" i="5"/>
  <c r="AH267" i="3"/>
  <c r="AI267" i="3" s="1"/>
  <c r="AJ267" i="3" s="1"/>
  <c r="O232" i="5" l="1"/>
  <c r="P232" i="5" s="1"/>
  <c r="AG268" i="3"/>
  <c r="AH268" i="3"/>
  <c r="N233" i="5" l="1"/>
  <c r="M233" i="5"/>
  <c r="O233" i="5" s="1"/>
  <c r="P233" i="5" s="1"/>
  <c r="AI268" i="3"/>
  <c r="AJ268" i="3" s="1"/>
  <c r="M234" i="5" l="1"/>
  <c r="N234" i="5"/>
  <c r="AH269" i="3"/>
  <c r="AG269" i="3"/>
  <c r="O234" i="5" l="1"/>
  <c r="P234" i="5" s="1"/>
  <c r="AI269" i="3"/>
  <c r="AJ269" i="3" s="1"/>
  <c r="AG270" i="3" s="1"/>
  <c r="N235" i="5" l="1"/>
  <c r="M235" i="5"/>
  <c r="O235" i="5" s="1"/>
  <c r="P235" i="5" s="1"/>
  <c r="AH270" i="3"/>
  <c r="AI270" i="3" s="1"/>
  <c r="AJ270" i="3" s="1"/>
  <c r="M236" i="5" l="1"/>
  <c r="N236" i="5"/>
  <c r="AH271" i="3"/>
  <c r="AG271" i="3"/>
  <c r="O236" i="5" l="1"/>
  <c r="P236" i="5" s="1"/>
  <c r="AI271" i="3"/>
  <c r="AJ271" i="3" s="1"/>
  <c r="AG272" i="3" s="1"/>
  <c r="N237" i="5" l="1"/>
  <c r="M237" i="5"/>
  <c r="AH272" i="3"/>
  <c r="AI272" i="3" s="1"/>
  <c r="AJ272" i="3" s="1"/>
  <c r="O237" i="5" l="1"/>
  <c r="P237" i="5" s="1"/>
  <c r="M238" i="5" s="1"/>
  <c r="AG273" i="3"/>
  <c r="AH273" i="3"/>
  <c r="N238" i="5" l="1"/>
  <c r="O238" i="5" s="1"/>
  <c r="P238" i="5" s="1"/>
  <c r="AI273" i="3"/>
  <c r="AJ273" i="3" s="1"/>
  <c r="N239" i="5" l="1"/>
  <c r="M239" i="5"/>
  <c r="AG274" i="3"/>
  <c r="AH274" i="3"/>
  <c r="O239" i="5" l="1"/>
  <c r="P239" i="5" s="1"/>
  <c r="M240" i="5" s="1"/>
  <c r="AI274" i="3"/>
  <c r="AJ274" i="3" s="1"/>
  <c r="N240" i="5" l="1"/>
  <c r="O240" i="5" s="1"/>
  <c r="P240" i="5" s="1"/>
  <c r="AG275" i="3"/>
  <c r="AH275" i="3"/>
  <c r="N241" i="5" l="1"/>
  <c r="M241" i="5"/>
  <c r="O241" i="5" s="1"/>
  <c r="P241" i="5" s="1"/>
  <c r="AI275" i="3"/>
  <c r="AJ275" i="3" s="1"/>
  <c r="N242" i="5" l="1"/>
  <c r="M242" i="5"/>
  <c r="O242" i="5" s="1"/>
  <c r="P242" i="5" s="1"/>
  <c r="AG276" i="3"/>
  <c r="AH276" i="3"/>
  <c r="N243" i="5" l="1"/>
  <c r="M243" i="5"/>
  <c r="AI276" i="3"/>
  <c r="AJ276" i="3" s="1"/>
  <c r="O243" i="5" l="1"/>
  <c r="P243" i="5" s="1"/>
  <c r="M244" i="5" s="1"/>
  <c r="AG277" i="3"/>
  <c r="AH277" i="3"/>
  <c r="N244" i="5" l="1"/>
  <c r="O244" i="5"/>
  <c r="P244" i="5" s="1"/>
  <c r="AI277" i="3"/>
  <c r="AJ277" i="3" s="1"/>
  <c r="AH278" i="3" s="1"/>
  <c r="N245" i="5" l="1"/>
  <c r="M245" i="5"/>
  <c r="O245" i="5" s="1"/>
  <c r="P245" i="5" s="1"/>
  <c r="AG278" i="3"/>
  <c r="AI278" i="3" s="1"/>
  <c r="AJ278" i="3" s="1"/>
  <c r="N246" i="5" l="1"/>
  <c r="M246" i="5"/>
  <c r="O246" i="5" s="1"/>
  <c r="P246" i="5" s="1"/>
  <c r="AH279" i="3"/>
  <c r="AG279" i="3"/>
  <c r="N247" i="5" l="1"/>
  <c r="M247" i="5"/>
  <c r="AI279" i="3"/>
  <c r="AJ279" i="3" s="1"/>
  <c r="AG280" i="3" s="1"/>
  <c r="O247" i="5" l="1"/>
  <c r="P247" i="5" s="1"/>
  <c r="M248" i="5"/>
  <c r="N248" i="5"/>
  <c r="AH280" i="3"/>
  <c r="AI280" i="3"/>
  <c r="AJ280" i="3" s="1"/>
  <c r="O248" i="5" l="1"/>
  <c r="P248" i="5" s="1"/>
  <c r="AG281" i="3"/>
  <c r="AH281" i="3"/>
  <c r="N249" i="5" l="1"/>
  <c r="M249" i="5"/>
  <c r="O249" i="5" s="1"/>
  <c r="P249" i="5" s="1"/>
  <c r="AI281" i="3"/>
  <c r="AJ281" i="3" s="1"/>
  <c r="M250" i="5" l="1"/>
  <c r="N250" i="5"/>
  <c r="AG282" i="3"/>
  <c r="AH282" i="3"/>
  <c r="O250" i="5" l="1"/>
  <c r="P250" i="5" s="1"/>
  <c r="AI282" i="3"/>
  <c r="AI8" i="3" s="1"/>
  <c r="AG8" i="3"/>
  <c r="AH8" i="3"/>
  <c r="N70" i="1" s="1"/>
  <c r="N72" i="1" s="1"/>
  <c r="T72" i="1" s="1"/>
  <c r="N251" i="5" l="1"/>
  <c r="M251" i="5"/>
  <c r="L59" i="1"/>
  <c r="L61" i="1" s="1"/>
  <c r="R61" i="1" s="1"/>
  <c r="L70" i="1"/>
  <c r="L72" i="1" s="1"/>
  <c r="R72" i="1" s="1"/>
  <c r="AJ282" i="3"/>
  <c r="AJ283" i="3" s="1"/>
  <c r="N59" i="1"/>
  <c r="N61" i="1" s="1"/>
  <c r="T61" i="1" s="1"/>
  <c r="AJ8" i="3"/>
  <c r="O251" i="5" l="1"/>
  <c r="P251" i="5" s="1"/>
  <c r="M252" i="5" s="1"/>
  <c r="P59" i="1"/>
  <c r="P61" i="1" s="1"/>
  <c r="U61" i="1" s="1"/>
  <c r="D96" i="1" s="1"/>
  <c r="P70" i="1"/>
  <c r="P72" i="1" s="1"/>
  <c r="N252" i="5" l="1"/>
  <c r="U72" i="1"/>
  <c r="D98" i="1" s="1"/>
  <c r="O252" i="5"/>
  <c r="P252" i="5" s="1"/>
  <c r="K19" i="5"/>
  <c r="H20" i="5" l="1"/>
  <c r="N253" i="5"/>
  <c r="M253" i="5"/>
  <c r="O253" i="5" s="1"/>
  <c r="P253" i="5" s="1"/>
  <c r="I20" i="5"/>
  <c r="M254" i="5" l="1"/>
  <c r="N254" i="5"/>
  <c r="J20" i="5"/>
  <c r="O254" i="5" l="1"/>
  <c r="P254" i="5" s="1"/>
  <c r="K20" i="5"/>
  <c r="H21" i="5" s="1"/>
  <c r="N255" i="5" l="1"/>
  <c r="M255" i="5"/>
  <c r="O255" i="5" s="1"/>
  <c r="P255" i="5" s="1"/>
  <c r="I21" i="5"/>
  <c r="M256" i="5" l="1"/>
  <c r="N256" i="5"/>
  <c r="J21" i="5"/>
  <c r="O256" i="5" l="1"/>
  <c r="P256" i="5" s="1"/>
  <c r="K21" i="5"/>
  <c r="H22" i="5" s="1"/>
  <c r="M257" i="5" l="1"/>
  <c r="N257" i="5"/>
  <c r="I22" i="5"/>
  <c r="O257" i="5" l="1"/>
  <c r="P257" i="5" s="1"/>
  <c r="J22" i="5"/>
  <c r="K22" i="5"/>
  <c r="H23" i="5" s="1"/>
  <c r="M258" i="5" l="1"/>
  <c r="N258" i="5"/>
  <c r="I23" i="5"/>
  <c r="J23" i="5" s="1"/>
  <c r="K23" i="5" s="1"/>
  <c r="H24" i="5" s="1"/>
  <c r="O258" i="5" l="1"/>
  <c r="P258" i="5" s="1"/>
  <c r="I24" i="5"/>
  <c r="M259" i="5" l="1"/>
  <c r="N259" i="5"/>
  <c r="J24" i="5"/>
  <c r="K24" i="5" s="1"/>
  <c r="H25" i="5" s="1"/>
  <c r="O259" i="5" l="1"/>
  <c r="P259" i="5" s="1"/>
  <c r="I25" i="5"/>
  <c r="M260" i="5" l="1"/>
  <c r="N260" i="5"/>
  <c r="J25" i="5"/>
  <c r="K25" i="5" s="1"/>
  <c r="H26" i="5" s="1"/>
  <c r="O260" i="5" l="1"/>
  <c r="P260" i="5" s="1"/>
  <c r="I26" i="5"/>
  <c r="J26" i="5" s="1"/>
  <c r="K26" i="5" s="1"/>
  <c r="H27" i="5" s="1"/>
  <c r="N261" i="5" l="1"/>
  <c r="M261" i="5"/>
  <c r="I27" i="5"/>
  <c r="J27" i="5" s="1"/>
  <c r="O261" i="5" l="1"/>
  <c r="P261" i="5" s="1"/>
  <c r="N262" i="5" s="1"/>
  <c r="K27" i="5"/>
  <c r="H28" i="5" s="1"/>
  <c r="M262" i="5" l="1"/>
  <c r="O262" i="5" s="1"/>
  <c r="P262" i="5" s="1"/>
  <c r="I28" i="5"/>
  <c r="J28" i="5" s="1"/>
  <c r="M263" i="5" l="1"/>
  <c r="N263" i="5"/>
  <c r="K28" i="5"/>
  <c r="H29" i="5" s="1"/>
  <c r="O263" i="5" l="1"/>
  <c r="P263" i="5" s="1"/>
  <c r="I29" i="5"/>
  <c r="J29" i="5" s="1"/>
  <c r="M264" i="5" l="1"/>
  <c r="N264" i="5"/>
  <c r="K29" i="5"/>
  <c r="H30" i="5" s="1"/>
  <c r="O264" i="5" l="1"/>
  <c r="P264" i="5" s="1"/>
  <c r="I30" i="5"/>
  <c r="J30" i="5" s="1"/>
  <c r="K30" i="5" s="1"/>
  <c r="H31" i="5" s="1"/>
  <c r="M265" i="5" l="1"/>
  <c r="N265" i="5"/>
  <c r="I31" i="5"/>
  <c r="J31" i="5" s="1"/>
  <c r="K31" i="5" s="1"/>
  <c r="H32" i="5" s="1"/>
  <c r="O265" i="5" l="1"/>
  <c r="P265" i="5" s="1"/>
  <c r="I32" i="5"/>
  <c r="M266" i="5" l="1"/>
  <c r="N266" i="5"/>
  <c r="J32" i="5"/>
  <c r="K32" i="5" s="1"/>
  <c r="H33" i="5" s="1"/>
  <c r="O266" i="5" l="1"/>
  <c r="P266" i="5" s="1"/>
  <c r="I33" i="5"/>
  <c r="J33" i="5"/>
  <c r="K33" i="5" s="1"/>
  <c r="H34" i="5" s="1"/>
  <c r="M267" i="5" l="1"/>
  <c r="N267" i="5"/>
  <c r="I34" i="5"/>
  <c r="J34" i="5" s="1"/>
  <c r="K34" i="5" s="1"/>
  <c r="H35" i="5" s="1"/>
  <c r="O267" i="5" l="1"/>
  <c r="P267" i="5" s="1"/>
  <c r="I35" i="5"/>
  <c r="J35" i="5" s="1"/>
  <c r="M268" i="5" l="1"/>
  <c r="N268" i="5"/>
  <c r="K35" i="5"/>
  <c r="H36" i="5" s="1"/>
  <c r="O268" i="5" l="1"/>
  <c r="P268" i="5" s="1"/>
  <c r="I36" i="5"/>
  <c r="J36" i="5" s="1"/>
  <c r="N269" i="5" l="1"/>
  <c r="M269" i="5"/>
  <c r="O269" i="5" s="1"/>
  <c r="P269" i="5" s="1"/>
  <c r="K36" i="5"/>
  <c r="H37" i="5" s="1"/>
  <c r="M270" i="5" l="1"/>
  <c r="N270" i="5"/>
  <c r="I37" i="5"/>
  <c r="J37" i="5" s="1"/>
  <c r="K37" i="5" s="1"/>
  <c r="H38" i="5" s="1"/>
  <c r="O270" i="5" l="1"/>
  <c r="P270" i="5" s="1"/>
  <c r="I38" i="5"/>
  <c r="J38" i="5"/>
  <c r="K38" i="5"/>
  <c r="H39" i="5" s="1"/>
  <c r="M271" i="5" l="1"/>
  <c r="N271" i="5"/>
  <c r="I39" i="5"/>
  <c r="J39" i="5"/>
  <c r="O271" i="5" l="1"/>
  <c r="P271" i="5" s="1"/>
  <c r="K39" i="5"/>
  <c r="H40" i="5" s="1"/>
  <c r="M272" i="5" l="1"/>
  <c r="N272" i="5"/>
  <c r="I40" i="5"/>
  <c r="O272" i="5" l="1"/>
  <c r="P272" i="5" s="1"/>
  <c r="J40" i="5"/>
  <c r="K40" i="5" s="1"/>
  <c r="H41" i="5" s="1"/>
  <c r="N273" i="5" l="1"/>
  <c r="M273" i="5"/>
  <c r="O273" i="5" s="1"/>
  <c r="P273" i="5" s="1"/>
  <c r="I41" i="5"/>
  <c r="J41" i="5" s="1"/>
  <c r="K41" i="5" s="1"/>
  <c r="H42" i="5" s="1"/>
  <c r="M274" i="5" l="1"/>
  <c r="N274" i="5"/>
  <c r="I42" i="5"/>
  <c r="O274" i="5" l="1"/>
  <c r="P274" i="5" s="1"/>
  <c r="J42" i="5"/>
  <c r="K42" i="5" s="1"/>
  <c r="H43" i="5" s="1"/>
  <c r="M275" i="5" l="1"/>
  <c r="N275" i="5"/>
  <c r="I43" i="5"/>
  <c r="J43" i="5" s="1"/>
  <c r="K43" i="5" s="1"/>
  <c r="H44" i="5" s="1"/>
  <c r="O275" i="5" l="1"/>
  <c r="P275" i="5" s="1"/>
  <c r="I44" i="5"/>
  <c r="M276" i="5" l="1"/>
  <c r="N276" i="5"/>
  <c r="J44" i="5"/>
  <c r="K44" i="5" s="1"/>
  <c r="H45" i="5" s="1"/>
  <c r="O276" i="5" l="1"/>
  <c r="P276" i="5" s="1"/>
  <c r="I45" i="5"/>
  <c r="J45" i="5" s="1"/>
  <c r="K45" i="5" s="1"/>
  <c r="H46" i="5" s="1"/>
  <c r="N277" i="5" l="1"/>
  <c r="M277" i="5"/>
  <c r="I46" i="5"/>
  <c r="J46" i="5" s="1"/>
  <c r="K46" i="5" s="1"/>
  <c r="H47" i="5" s="1"/>
  <c r="O277" i="5" l="1"/>
  <c r="P277" i="5" s="1"/>
  <c r="M278" i="5"/>
  <c r="N278" i="5"/>
  <c r="I47" i="5"/>
  <c r="O278" i="5" l="1"/>
  <c r="P278" i="5" s="1"/>
  <c r="J47" i="5"/>
  <c r="K47" i="5" s="1"/>
  <c r="H48" i="5" s="1"/>
  <c r="I48" i="5" l="1"/>
  <c r="M279" i="5"/>
  <c r="N279" i="5"/>
  <c r="J48" i="5"/>
  <c r="K48" i="5" s="1"/>
  <c r="H49" i="5" s="1"/>
  <c r="O279" i="5" l="1"/>
  <c r="P279" i="5" s="1"/>
  <c r="I49" i="5"/>
  <c r="M280" i="5" l="1"/>
  <c r="N280" i="5"/>
  <c r="J49" i="5"/>
  <c r="K49" i="5" s="1"/>
  <c r="H50" i="5" s="1"/>
  <c r="O280" i="5" l="1"/>
  <c r="P280" i="5" s="1"/>
  <c r="I50" i="5"/>
  <c r="M281" i="5" l="1"/>
  <c r="N281" i="5"/>
  <c r="J50" i="5"/>
  <c r="K50" i="5"/>
  <c r="H51" i="5" s="1"/>
  <c r="O281" i="5" l="1"/>
  <c r="P281" i="5" s="1"/>
  <c r="I51" i="5"/>
  <c r="J51" i="5" s="1"/>
  <c r="M282" i="5" l="1"/>
  <c r="N282" i="5"/>
  <c r="K51" i="5"/>
  <c r="H52" i="5" s="1"/>
  <c r="O282" i="5" l="1"/>
  <c r="P282" i="5" s="1"/>
  <c r="I52" i="5"/>
  <c r="M283" i="5" l="1"/>
  <c r="N283" i="5"/>
  <c r="J52" i="5"/>
  <c r="K52" i="5"/>
  <c r="H53" i="5" s="1"/>
  <c r="O283" i="5" l="1"/>
  <c r="P283" i="5" s="1"/>
  <c r="I53" i="5"/>
  <c r="M284" i="5" l="1"/>
  <c r="N284" i="5"/>
  <c r="J53" i="5"/>
  <c r="K53" i="5" s="1"/>
  <c r="H54" i="5" s="1"/>
  <c r="O284" i="5" l="1"/>
  <c r="P284" i="5" s="1"/>
  <c r="I54" i="5"/>
  <c r="N285" i="5" l="1"/>
  <c r="M285" i="5"/>
  <c r="O285" i="5" s="1"/>
  <c r="P285" i="5" s="1"/>
  <c r="J54" i="5"/>
  <c r="K54" i="5" s="1"/>
  <c r="H55" i="5" s="1"/>
  <c r="M286" i="5" l="1"/>
  <c r="N286" i="5"/>
  <c r="I55" i="5"/>
  <c r="O286" i="5" l="1"/>
  <c r="P286" i="5" s="1"/>
  <c r="J55" i="5"/>
  <c r="K55" i="5" s="1"/>
  <c r="H56" i="5" s="1"/>
  <c r="M287" i="5" l="1"/>
  <c r="N287" i="5"/>
  <c r="I56" i="5"/>
  <c r="O287" i="5" l="1"/>
  <c r="P287" i="5" s="1"/>
  <c r="J56" i="5"/>
  <c r="K56" i="5" s="1"/>
  <c r="H57" i="5" s="1"/>
  <c r="O12" i="5" l="1"/>
  <c r="M12" i="5"/>
  <c r="L90" i="1" s="1"/>
  <c r="T90" i="1" s="1"/>
  <c r="I57" i="5"/>
  <c r="J57" i="5" l="1"/>
  <c r="K57" i="5" s="1"/>
  <c r="H58" i="5" s="1"/>
  <c r="I58" i="5" l="1"/>
  <c r="J58" i="5" s="1"/>
  <c r="K58" i="5" l="1"/>
  <c r="H59" i="5" s="1"/>
  <c r="I59" i="5" l="1"/>
  <c r="J59" i="5" l="1"/>
  <c r="K59" i="5" s="1"/>
  <c r="H60" i="5" s="1"/>
  <c r="I60" i="5" l="1"/>
  <c r="J60" i="5" l="1"/>
  <c r="K60" i="5"/>
  <c r="H61" i="5" s="1"/>
  <c r="I61" i="5" l="1"/>
  <c r="J61" i="5" l="1"/>
  <c r="K61" i="5" s="1"/>
  <c r="H62" i="5" s="1"/>
  <c r="I62" i="5" l="1"/>
  <c r="J62" i="5" l="1"/>
  <c r="K62" i="5" s="1"/>
  <c r="H63" i="5" s="1"/>
  <c r="I63" i="5" l="1"/>
  <c r="J63" i="5" l="1"/>
  <c r="K63" i="5" s="1"/>
  <c r="H64" i="5" s="1"/>
  <c r="I64" i="5" l="1"/>
  <c r="J64" i="5" l="1"/>
  <c r="K64" i="5"/>
  <c r="H65" i="5" s="1"/>
  <c r="I65" i="5" l="1"/>
  <c r="J65" i="5" s="1"/>
  <c r="K65" i="5" l="1"/>
  <c r="H66" i="5" s="1"/>
  <c r="I66" i="5" l="1"/>
  <c r="J66" i="5" l="1"/>
  <c r="K66" i="5"/>
  <c r="H67" i="5" s="1"/>
  <c r="I67" i="5" l="1"/>
  <c r="J67" i="5" s="1"/>
  <c r="K67" i="5" l="1"/>
  <c r="H68" i="5" s="1"/>
  <c r="I68" i="5" l="1"/>
  <c r="J68" i="5" l="1"/>
  <c r="K68" i="5" s="1"/>
  <c r="H69" i="5" s="1"/>
  <c r="I69" i="5" l="1"/>
  <c r="J69" i="5" s="1"/>
  <c r="K69" i="5" l="1"/>
  <c r="H70" i="5" s="1"/>
  <c r="I70" i="5" l="1"/>
  <c r="J70" i="5" l="1"/>
  <c r="K70" i="5"/>
  <c r="H71" i="5" s="1"/>
  <c r="I71" i="5" l="1"/>
  <c r="J71" i="5" l="1"/>
  <c r="K71" i="5"/>
  <c r="H72" i="5" s="1"/>
  <c r="I72" i="5" l="1"/>
  <c r="J72" i="5" l="1"/>
  <c r="K72" i="5"/>
  <c r="H73" i="5" s="1"/>
  <c r="I73" i="5" l="1"/>
  <c r="J73" i="5" l="1"/>
  <c r="K73" i="5"/>
  <c r="H74" i="5" s="1"/>
  <c r="I74" i="5" l="1"/>
  <c r="J74" i="5" l="1"/>
  <c r="K74" i="5" s="1"/>
  <c r="H75" i="5" s="1"/>
  <c r="I75" i="5" l="1"/>
  <c r="J75" i="5" l="1"/>
  <c r="K75" i="5" s="1"/>
  <c r="H76" i="5" s="1"/>
  <c r="I76" i="5" l="1"/>
  <c r="J76" i="5" l="1"/>
  <c r="K76" i="5" s="1"/>
  <c r="H77" i="5" s="1"/>
  <c r="I77" i="5" l="1"/>
  <c r="J77" i="5" l="1"/>
  <c r="K77" i="5"/>
  <c r="H78" i="5" s="1"/>
  <c r="I78" i="5" l="1"/>
  <c r="J78" i="5" l="1"/>
  <c r="K78" i="5" s="1"/>
  <c r="H79" i="5" s="1"/>
  <c r="I79" i="5" l="1"/>
  <c r="J79" i="5" l="1"/>
  <c r="K79" i="5"/>
  <c r="H80" i="5" s="1"/>
  <c r="I80" i="5" l="1"/>
  <c r="J80" i="5" s="1"/>
  <c r="K80" i="5" l="1"/>
  <c r="H81" i="5" s="1"/>
  <c r="I81" i="5" l="1"/>
  <c r="J81" i="5" l="1"/>
  <c r="K81" i="5" s="1"/>
  <c r="H82" i="5" s="1"/>
  <c r="I82" i="5" l="1"/>
  <c r="J82" i="5" l="1"/>
  <c r="K82" i="5" s="1"/>
  <c r="H83" i="5" s="1"/>
  <c r="I83" i="5" l="1"/>
  <c r="J83" i="5" l="1"/>
  <c r="K83" i="5" s="1"/>
  <c r="H84" i="5" s="1"/>
  <c r="I84" i="5" l="1"/>
  <c r="J84" i="5" l="1"/>
  <c r="K84" i="5" s="1"/>
  <c r="H85" i="5" s="1"/>
  <c r="I85" i="5" l="1"/>
  <c r="J85" i="5" l="1"/>
  <c r="K85" i="5" s="1"/>
  <c r="H86" i="5" s="1"/>
  <c r="I86" i="5" l="1"/>
  <c r="J86" i="5" l="1"/>
  <c r="K86" i="5" s="1"/>
  <c r="H87" i="5" s="1"/>
  <c r="I87" i="5" l="1"/>
  <c r="J87" i="5" l="1"/>
  <c r="K87" i="5"/>
  <c r="H88" i="5" s="1"/>
  <c r="I88" i="5" l="1"/>
  <c r="J88" i="5" l="1"/>
  <c r="K88" i="5"/>
  <c r="H89" i="5" s="1"/>
  <c r="I89" i="5" l="1"/>
  <c r="J89" i="5" l="1"/>
  <c r="K89" i="5"/>
  <c r="H90" i="5" s="1"/>
  <c r="I90" i="5" l="1"/>
  <c r="J90" i="5" l="1"/>
  <c r="K90" i="5"/>
  <c r="H91" i="5" s="1"/>
  <c r="I91" i="5" l="1"/>
  <c r="J91" i="5" l="1"/>
  <c r="K91" i="5"/>
  <c r="H92" i="5" s="1"/>
  <c r="I92" i="5" l="1"/>
  <c r="J92" i="5" l="1"/>
  <c r="K92" i="5" s="1"/>
  <c r="H93" i="5" s="1"/>
  <c r="I93" i="5" l="1"/>
  <c r="J93" i="5" l="1"/>
  <c r="K93" i="5" s="1"/>
  <c r="H94" i="5" s="1"/>
  <c r="I94" i="5" l="1"/>
  <c r="J94" i="5" l="1"/>
  <c r="K94" i="5"/>
  <c r="H95" i="5" s="1"/>
  <c r="I95" i="5" l="1"/>
  <c r="J95" i="5" l="1"/>
  <c r="K95" i="5" s="1"/>
  <c r="H96" i="5" s="1"/>
  <c r="I96" i="5" l="1"/>
  <c r="J96" i="5" l="1"/>
  <c r="K96" i="5" s="1"/>
  <c r="H97" i="5" s="1"/>
  <c r="I97" i="5" l="1"/>
  <c r="J97" i="5" l="1"/>
  <c r="K97" i="5"/>
  <c r="H98" i="5" s="1"/>
  <c r="I98" i="5" l="1"/>
  <c r="J98" i="5" l="1"/>
  <c r="K98" i="5" s="1"/>
  <c r="H99" i="5" s="1"/>
  <c r="I99" i="5" l="1"/>
  <c r="J99" i="5" l="1"/>
  <c r="K99" i="5" s="1"/>
  <c r="H100" i="5" s="1"/>
  <c r="I100" i="5" l="1"/>
  <c r="J100" i="5" l="1"/>
  <c r="K100" i="5"/>
  <c r="H101" i="5" s="1"/>
  <c r="I101" i="5" l="1"/>
  <c r="J101" i="5" l="1"/>
  <c r="K101" i="5" s="1"/>
  <c r="H102" i="5" s="1"/>
  <c r="I102" i="5" l="1"/>
  <c r="J102" i="5" l="1"/>
  <c r="K102" i="5"/>
  <c r="H103" i="5" s="1"/>
  <c r="I103" i="5" l="1"/>
  <c r="J103" i="5" l="1"/>
  <c r="K103" i="5"/>
  <c r="H104" i="5" s="1"/>
  <c r="I104" i="5" l="1"/>
  <c r="J104" i="5" l="1"/>
  <c r="K104" i="5"/>
  <c r="H105" i="5" s="1"/>
  <c r="I105" i="5" l="1"/>
  <c r="J105" i="5" l="1"/>
  <c r="K105" i="5" s="1"/>
  <c r="H106" i="5" s="1"/>
  <c r="I106" i="5" l="1"/>
  <c r="J106" i="5" l="1"/>
  <c r="K106" i="5" s="1"/>
  <c r="H107" i="5" s="1"/>
  <c r="I107" i="5" l="1"/>
  <c r="J107" i="5" l="1"/>
  <c r="K107" i="5" s="1"/>
  <c r="H108" i="5" s="1"/>
  <c r="I108" i="5" l="1"/>
  <c r="J108" i="5" l="1"/>
  <c r="K108" i="5" s="1"/>
  <c r="H109" i="5" s="1"/>
  <c r="I109" i="5" l="1"/>
  <c r="J109" i="5" s="1"/>
  <c r="K109" i="5" l="1"/>
  <c r="H110" i="5" s="1"/>
  <c r="I110" i="5" l="1"/>
  <c r="J110" i="5" l="1"/>
  <c r="K110" i="5"/>
  <c r="H111" i="5" s="1"/>
  <c r="I111" i="5" l="1"/>
  <c r="J111" i="5" l="1"/>
  <c r="K111" i="5" s="1"/>
  <c r="H112" i="5" s="1"/>
  <c r="I112" i="5" l="1"/>
  <c r="J112" i="5" l="1"/>
  <c r="K112" i="5" l="1"/>
  <c r="H113" i="5" s="1"/>
  <c r="I113" i="5" l="1"/>
  <c r="J113" i="5" l="1"/>
  <c r="K113" i="5" s="1"/>
  <c r="H114" i="5" s="1"/>
  <c r="I114" i="5" l="1"/>
  <c r="J114" i="5" l="1"/>
  <c r="K114" i="5" s="1"/>
  <c r="H115" i="5" s="1"/>
  <c r="I115" i="5" l="1"/>
  <c r="J115" i="5" l="1"/>
  <c r="K115" i="5" s="1"/>
  <c r="H116" i="5" s="1"/>
  <c r="I116" i="5" l="1"/>
  <c r="J116" i="5"/>
  <c r="K116" i="5" s="1"/>
  <c r="H117" i="5" s="1"/>
  <c r="I117" i="5" l="1"/>
  <c r="J117" i="5"/>
  <c r="K117" i="5" s="1"/>
  <c r="H118" i="5" s="1"/>
  <c r="I118" i="5" l="1"/>
  <c r="J118" i="5" l="1"/>
  <c r="K118" i="5" s="1"/>
  <c r="H119" i="5" s="1"/>
  <c r="I119" i="5" l="1"/>
  <c r="J119" i="5" l="1"/>
  <c r="K119" i="5" s="1"/>
  <c r="H120" i="5" s="1"/>
  <c r="I120" i="5" l="1"/>
  <c r="J120" i="5" l="1"/>
  <c r="K120" i="5" s="1"/>
  <c r="H121" i="5" s="1"/>
  <c r="I121" i="5" l="1"/>
  <c r="J121" i="5" l="1"/>
  <c r="K121" i="5" s="1"/>
  <c r="H122" i="5" s="1"/>
  <c r="I122" i="5" l="1"/>
  <c r="J122" i="5" l="1"/>
  <c r="K122" i="5" s="1"/>
  <c r="H123" i="5" s="1"/>
  <c r="I123" i="5" l="1"/>
  <c r="J123" i="5" l="1"/>
  <c r="K123" i="5" s="1"/>
  <c r="H124" i="5" s="1"/>
  <c r="I124" i="5" l="1"/>
  <c r="J124" i="5" l="1"/>
  <c r="K124" i="5" s="1"/>
  <c r="H125" i="5" s="1"/>
  <c r="I125" i="5" l="1"/>
  <c r="J125" i="5" l="1"/>
  <c r="K125" i="5" s="1"/>
  <c r="H126" i="5" s="1"/>
  <c r="I126" i="5" l="1"/>
  <c r="J126" i="5" l="1"/>
  <c r="K126" i="5" s="1"/>
  <c r="H127" i="5" s="1"/>
  <c r="I127" i="5" l="1"/>
  <c r="J127" i="5" l="1"/>
  <c r="K127" i="5" s="1"/>
  <c r="H128" i="5" s="1"/>
  <c r="I128" i="5" l="1"/>
  <c r="J128" i="5" l="1"/>
  <c r="K128" i="5" s="1"/>
  <c r="H129" i="5" s="1"/>
  <c r="I129" i="5" l="1"/>
  <c r="J129" i="5" l="1"/>
  <c r="K129" i="5" s="1"/>
  <c r="H130" i="5" s="1"/>
  <c r="I130" i="5" l="1"/>
  <c r="J130" i="5" l="1"/>
  <c r="K130" i="5" s="1"/>
  <c r="H131" i="5" s="1"/>
  <c r="I131" i="5" l="1"/>
  <c r="J131" i="5" l="1"/>
  <c r="K131" i="5" s="1"/>
  <c r="H132" i="5" s="1"/>
  <c r="I132" i="5" l="1"/>
  <c r="J132" i="5" l="1"/>
  <c r="K132" i="5" s="1"/>
  <c r="H133" i="5" s="1"/>
  <c r="I133" i="5" l="1"/>
  <c r="J133" i="5" l="1"/>
  <c r="K133" i="5" s="1"/>
  <c r="H134" i="5" s="1"/>
  <c r="I134" i="5" l="1"/>
  <c r="J134" i="5" l="1"/>
  <c r="K134" i="5" s="1"/>
  <c r="H135" i="5" s="1"/>
  <c r="I135" i="5" l="1"/>
  <c r="J135" i="5" l="1"/>
  <c r="K135" i="5" s="1"/>
  <c r="H136" i="5" s="1"/>
  <c r="I136" i="5" l="1"/>
  <c r="J136" i="5" l="1"/>
  <c r="K136" i="5" s="1"/>
  <c r="H137" i="5" s="1"/>
  <c r="I137" i="5" l="1"/>
  <c r="J137" i="5" l="1"/>
  <c r="K137" i="5" s="1"/>
  <c r="H138" i="5" s="1"/>
  <c r="I138" i="5" l="1"/>
  <c r="J138" i="5" l="1"/>
  <c r="K138" i="5" s="1"/>
  <c r="H139" i="5" s="1"/>
  <c r="I139" i="5" l="1"/>
  <c r="J139" i="5" l="1"/>
  <c r="K139" i="5" s="1"/>
  <c r="H140" i="5" s="1"/>
  <c r="I140" i="5" l="1"/>
  <c r="J140" i="5" l="1"/>
  <c r="K140" i="5" s="1"/>
  <c r="H141" i="5" s="1"/>
  <c r="I141" i="5" l="1"/>
  <c r="J141" i="5" l="1"/>
  <c r="K141" i="5" s="1"/>
  <c r="H142" i="5" s="1"/>
  <c r="I142" i="5" l="1"/>
  <c r="J142" i="5" l="1"/>
  <c r="K142" i="5" s="1"/>
  <c r="H143" i="5" s="1"/>
  <c r="I143" i="5" l="1"/>
  <c r="J143" i="5" l="1"/>
  <c r="K143" i="5" s="1"/>
  <c r="H144" i="5" s="1"/>
  <c r="I144" i="5" l="1"/>
  <c r="J144" i="5" l="1"/>
  <c r="K144" i="5" s="1"/>
  <c r="H145" i="5" s="1"/>
  <c r="I145" i="5" l="1"/>
  <c r="J145" i="5" l="1"/>
  <c r="K145" i="5" s="1"/>
  <c r="H146" i="5" s="1"/>
  <c r="I146" i="5" l="1"/>
  <c r="J146" i="5" l="1"/>
  <c r="K146" i="5" s="1"/>
  <c r="H147" i="5" s="1"/>
  <c r="I147" i="5" l="1"/>
  <c r="J147" i="5" l="1"/>
  <c r="K147" i="5" s="1"/>
  <c r="H148" i="5" s="1"/>
  <c r="I148" i="5" l="1"/>
  <c r="J148" i="5" l="1"/>
  <c r="K148" i="5" s="1"/>
  <c r="H149" i="5" s="1"/>
  <c r="I149" i="5" l="1"/>
  <c r="J149" i="5" l="1"/>
  <c r="K149" i="5" s="1"/>
  <c r="H150" i="5" s="1"/>
  <c r="I150" i="5" l="1"/>
  <c r="J150" i="5" l="1"/>
  <c r="K150" i="5" s="1"/>
  <c r="H151" i="5" s="1"/>
  <c r="I151" i="5" l="1"/>
  <c r="J151" i="5" l="1"/>
  <c r="K151" i="5" s="1"/>
  <c r="H152" i="5" s="1"/>
  <c r="I152" i="5" l="1"/>
  <c r="J152" i="5" l="1"/>
  <c r="K152" i="5" s="1"/>
  <c r="H153" i="5" s="1"/>
  <c r="I153" i="5" l="1"/>
  <c r="J153" i="5" l="1"/>
  <c r="K153" i="5" s="1"/>
  <c r="H154" i="5" s="1"/>
  <c r="I154" i="5" l="1"/>
  <c r="J154" i="5" l="1"/>
  <c r="K154" i="5" s="1"/>
  <c r="H155" i="5" s="1"/>
  <c r="I155" i="5" l="1"/>
  <c r="J155" i="5" l="1"/>
  <c r="K155" i="5" s="1"/>
  <c r="H156" i="5" s="1"/>
  <c r="I156" i="5" l="1"/>
  <c r="J156" i="5" l="1"/>
  <c r="K156" i="5" s="1"/>
  <c r="H157" i="5" s="1"/>
  <c r="I157" i="5" l="1"/>
  <c r="J157" i="5" l="1"/>
  <c r="K157" i="5" s="1"/>
  <c r="H158" i="5" s="1"/>
  <c r="I158" i="5" l="1"/>
  <c r="J158" i="5" l="1"/>
  <c r="K158" i="5" s="1"/>
  <c r="H159" i="5" s="1"/>
  <c r="I159" i="5" l="1"/>
  <c r="J159" i="5" l="1"/>
  <c r="K159" i="5" s="1"/>
  <c r="H160" i="5" s="1"/>
  <c r="I160" i="5" l="1"/>
  <c r="J160" i="5" l="1"/>
  <c r="K160" i="5" s="1"/>
  <c r="H161" i="5" s="1"/>
  <c r="I161" i="5" l="1"/>
  <c r="J161" i="5" l="1"/>
  <c r="K161" i="5" s="1"/>
  <c r="H162" i="5" s="1"/>
  <c r="I162" i="5" l="1"/>
  <c r="J162" i="5" l="1"/>
  <c r="K162" i="5" s="1"/>
  <c r="H163" i="5" s="1"/>
  <c r="I163" i="5" l="1"/>
  <c r="J163" i="5" l="1"/>
  <c r="K163" i="5" s="1"/>
  <c r="H164" i="5" s="1"/>
  <c r="I164" i="5" l="1"/>
  <c r="J164" i="5" l="1"/>
  <c r="K164" i="5" s="1"/>
  <c r="H165" i="5" s="1"/>
  <c r="I165" i="5" l="1"/>
  <c r="J165" i="5" l="1"/>
  <c r="K165" i="5" s="1"/>
  <c r="H166" i="5" s="1"/>
  <c r="I166" i="5" l="1"/>
  <c r="J166" i="5" l="1"/>
  <c r="K166" i="5" s="1"/>
  <c r="H167" i="5" s="1"/>
  <c r="I167" i="5" l="1"/>
  <c r="J167" i="5" l="1"/>
  <c r="K167" i="5" s="1"/>
  <c r="H168" i="5" s="1"/>
  <c r="I168" i="5" l="1"/>
  <c r="J168" i="5" l="1"/>
  <c r="K168" i="5" s="1"/>
  <c r="H169" i="5" s="1"/>
  <c r="I169" i="5" l="1"/>
  <c r="J169" i="5" l="1"/>
  <c r="K169" i="5" s="1"/>
  <c r="H170" i="5" s="1"/>
  <c r="I170" i="5" l="1"/>
  <c r="J170" i="5" l="1"/>
  <c r="K170" i="5" s="1"/>
  <c r="H171" i="5" s="1"/>
  <c r="I171" i="5" l="1"/>
  <c r="J171" i="5" l="1"/>
  <c r="K171" i="5" s="1"/>
  <c r="H172" i="5" s="1"/>
  <c r="I172" i="5" l="1"/>
  <c r="J172" i="5" l="1"/>
  <c r="K172" i="5" s="1"/>
  <c r="H173" i="5" s="1"/>
  <c r="I173" i="5" l="1"/>
  <c r="J173" i="5" l="1"/>
  <c r="K173" i="5" s="1"/>
  <c r="H174" i="5" s="1"/>
  <c r="I174" i="5" l="1"/>
  <c r="J174" i="5" l="1"/>
  <c r="K174" i="5" s="1"/>
  <c r="H175" i="5" s="1"/>
  <c r="I175" i="5" l="1"/>
  <c r="J175" i="5" l="1"/>
  <c r="K175" i="5" s="1"/>
  <c r="H176" i="5" s="1"/>
  <c r="I176" i="5" l="1"/>
  <c r="J176" i="5" l="1"/>
  <c r="K176" i="5" s="1"/>
  <c r="H177" i="5" s="1"/>
  <c r="I177" i="5" l="1"/>
  <c r="J177" i="5" l="1"/>
  <c r="K177" i="5" s="1"/>
  <c r="H178" i="5" s="1"/>
  <c r="I178" i="5" l="1"/>
  <c r="J178" i="5" l="1"/>
  <c r="K178" i="5" s="1"/>
  <c r="H179" i="5" s="1"/>
  <c r="I179" i="5" l="1"/>
  <c r="J179" i="5" l="1"/>
  <c r="K179" i="5" s="1"/>
  <c r="H180" i="5" s="1"/>
  <c r="I180" i="5" l="1"/>
  <c r="J180" i="5" l="1"/>
  <c r="K180" i="5" s="1"/>
  <c r="H181" i="5" s="1"/>
  <c r="I181" i="5" l="1"/>
  <c r="J181" i="5" l="1"/>
  <c r="K181" i="5" s="1"/>
  <c r="H182" i="5" s="1"/>
  <c r="I182" i="5" l="1"/>
  <c r="J182" i="5" l="1"/>
  <c r="K182" i="5" s="1"/>
  <c r="H183" i="5" s="1"/>
  <c r="I183" i="5" l="1"/>
  <c r="J183" i="5" l="1"/>
  <c r="K183" i="5" s="1"/>
  <c r="H184" i="5" s="1"/>
  <c r="I184" i="5" l="1"/>
  <c r="J184" i="5" l="1"/>
  <c r="K184" i="5" s="1"/>
  <c r="H185" i="5" s="1"/>
  <c r="I185" i="5" l="1"/>
  <c r="J185" i="5" l="1"/>
  <c r="K185" i="5" s="1"/>
  <c r="H186" i="5" s="1"/>
  <c r="I186" i="5" l="1"/>
  <c r="J186" i="5" l="1"/>
  <c r="K186" i="5" s="1"/>
  <c r="H187" i="5" s="1"/>
  <c r="I187" i="5" l="1"/>
  <c r="J187" i="5" l="1"/>
  <c r="K187" i="5" s="1"/>
  <c r="H188" i="5" s="1"/>
  <c r="I188" i="5" l="1"/>
  <c r="J188" i="5" l="1"/>
  <c r="K188" i="5" s="1"/>
  <c r="H189" i="5" s="1"/>
  <c r="I189" i="5" l="1"/>
  <c r="J189" i="5" l="1"/>
  <c r="K189" i="5" s="1"/>
  <c r="H190" i="5" s="1"/>
  <c r="I190" i="5" l="1"/>
  <c r="J190" i="5" l="1"/>
  <c r="K190" i="5" s="1"/>
  <c r="H191" i="5" s="1"/>
  <c r="I191" i="5" l="1"/>
  <c r="J191" i="5" l="1"/>
  <c r="K191" i="5" s="1"/>
  <c r="H192" i="5" s="1"/>
  <c r="I192" i="5" l="1"/>
  <c r="J192" i="5" l="1"/>
  <c r="K192" i="5" s="1"/>
  <c r="H193" i="5" s="1"/>
  <c r="I193" i="5" l="1"/>
  <c r="J193" i="5" l="1"/>
  <c r="K193" i="5" s="1"/>
  <c r="H194" i="5" s="1"/>
  <c r="I194" i="5" l="1"/>
  <c r="J194" i="5" l="1"/>
  <c r="K194" i="5" s="1"/>
  <c r="H195" i="5" s="1"/>
  <c r="I195" i="5" l="1"/>
  <c r="J195" i="5" l="1"/>
  <c r="K195" i="5" s="1"/>
  <c r="H196" i="5" s="1"/>
  <c r="I196" i="5" l="1"/>
  <c r="J196" i="5" l="1"/>
  <c r="K196" i="5" s="1"/>
  <c r="H197" i="5" s="1"/>
  <c r="I197" i="5" l="1"/>
  <c r="J197" i="5" l="1"/>
  <c r="K197" i="5" s="1"/>
  <c r="H198" i="5" s="1"/>
  <c r="I198" i="5" l="1"/>
  <c r="J198" i="5" l="1"/>
  <c r="K198" i="5" s="1"/>
  <c r="H199" i="5" s="1"/>
  <c r="I199" i="5" l="1"/>
  <c r="J199" i="5" l="1"/>
  <c r="K199" i="5" s="1"/>
  <c r="H200" i="5" s="1"/>
  <c r="I200" i="5" l="1"/>
  <c r="N12" i="5"/>
  <c r="P12" i="5" l="1"/>
  <c r="N90" i="1"/>
  <c r="J200" i="5"/>
  <c r="K200" i="5" s="1"/>
  <c r="H201" i="5" s="1"/>
  <c r="P90" i="1" l="1"/>
  <c r="V90" i="1" s="1"/>
  <c r="U90" i="1"/>
  <c r="I201" i="5"/>
  <c r="E18" i="5"/>
  <c r="J201" i="5" l="1"/>
  <c r="K201" i="5" s="1"/>
  <c r="H202" i="5" s="1"/>
  <c r="E19" i="5"/>
  <c r="I202" i="5" l="1"/>
  <c r="E20" i="5"/>
  <c r="J202" i="5" l="1"/>
  <c r="K202" i="5" s="1"/>
  <c r="H203" i="5" s="1"/>
  <c r="E21" i="5"/>
  <c r="I203" i="5" l="1"/>
  <c r="E22" i="5"/>
  <c r="J203" i="5" l="1"/>
  <c r="K203" i="5" s="1"/>
  <c r="H204" i="5" s="1"/>
  <c r="E23" i="5"/>
  <c r="I204" i="5" l="1"/>
  <c r="E24" i="5"/>
  <c r="J204" i="5" l="1"/>
  <c r="K204" i="5" s="1"/>
  <c r="H205" i="5" s="1"/>
  <c r="E25" i="5"/>
  <c r="I205" i="5" l="1"/>
  <c r="E26" i="5"/>
  <c r="J205" i="5" l="1"/>
  <c r="K205" i="5" s="1"/>
  <c r="H206" i="5" s="1"/>
  <c r="E27" i="5"/>
  <c r="I206" i="5" l="1"/>
  <c r="E28" i="5"/>
  <c r="J206" i="5" l="1"/>
  <c r="K206" i="5" s="1"/>
  <c r="H207" i="5" s="1"/>
  <c r="D32" i="5"/>
  <c r="I207" i="5" l="1"/>
  <c r="E32" i="5"/>
  <c r="D33" i="5"/>
  <c r="J207" i="5" l="1"/>
  <c r="K207" i="5" s="1"/>
  <c r="H208" i="5" s="1"/>
  <c r="E33" i="5"/>
  <c r="I208" i="5" l="1"/>
  <c r="D34" i="5"/>
  <c r="E34" i="5" s="1"/>
  <c r="D31" i="5"/>
  <c r="E31" i="5" s="1"/>
  <c r="D30" i="5"/>
  <c r="E30" i="5" s="1"/>
  <c r="D29" i="5"/>
  <c r="E29" i="5" s="1"/>
  <c r="D16" i="5"/>
  <c r="D17" i="5"/>
  <c r="E17" i="5" s="1"/>
  <c r="J208" i="5" l="1"/>
  <c r="K208" i="5" s="1"/>
  <c r="H209" i="5" s="1"/>
  <c r="E16" i="5"/>
  <c r="I209" i="5" l="1"/>
  <c r="F16" i="5"/>
  <c r="J209" i="5" l="1"/>
  <c r="K209" i="5" s="1"/>
  <c r="H210" i="5" s="1"/>
  <c r="F17" i="5"/>
  <c r="F18" i="5" s="1"/>
  <c r="F19" i="5" s="1"/>
  <c r="F20" i="5" s="1"/>
  <c r="F21" i="5" s="1"/>
  <c r="F22" i="5" s="1"/>
  <c r="F23" i="5" s="1"/>
  <c r="F24" i="5" s="1"/>
  <c r="F25" i="5" s="1"/>
  <c r="F26" i="5" s="1"/>
  <c r="F27" i="5" s="1"/>
  <c r="F28" i="5" s="1"/>
  <c r="F29" i="5" s="1"/>
  <c r="F30" i="5" s="1"/>
  <c r="F31" i="5" s="1"/>
  <c r="F32" i="5" s="1"/>
  <c r="F33" i="5" s="1"/>
  <c r="F34" i="5" s="1"/>
  <c r="D35" i="5" s="1"/>
  <c r="I210" i="5" l="1"/>
  <c r="E35" i="5"/>
  <c r="F35" i="5" s="1"/>
  <c r="J210" i="5" l="1"/>
  <c r="K210" i="5" s="1"/>
  <c r="H211" i="5" s="1"/>
  <c r="D36" i="5"/>
  <c r="I211" i="5" l="1"/>
  <c r="E36" i="5"/>
  <c r="F36" i="5" s="1"/>
  <c r="J211" i="5" l="1"/>
  <c r="K211" i="5" s="1"/>
  <c r="H212" i="5" s="1"/>
  <c r="D37" i="5"/>
  <c r="E37" i="5" s="1"/>
  <c r="F37" i="5" s="1"/>
  <c r="I212" i="5" l="1"/>
  <c r="D38" i="5"/>
  <c r="J212" i="5" l="1"/>
  <c r="K212" i="5" s="1"/>
  <c r="H213" i="5" s="1"/>
  <c r="E38" i="5"/>
  <c r="I213" i="5" l="1"/>
  <c r="F38" i="5"/>
  <c r="J213" i="5" l="1"/>
  <c r="K213" i="5" s="1"/>
  <c r="H214" i="5" s="1"/>
  <c r="D39" i="5"/>
  <c r="E39" i="5" s="1"/>
  <c r="F39" i="5" s="1"/>
  <c r="I214" i="5" l="1"/>
  <c r="D40" i="5"/>
  <c r="J214" i="5" l="1"/>
  <c r="K214" i="5" s="1"/>
  <c r="H215" i="5" s="1"/>
  <c r="E40" i="5"/>
  <c r="F40" i="5" s="1"/>
  <c r="I215" i="5" l="1"/>
  <c r="D41" i="5"/>
  <c r="E41" i="5" s="1"/>
  <c r="F41" i="5" s="1"/>
  <c r="D42" i="5" s="1"/>
  <c r="E42" i="5" s="1"/>
  <c r="F42" i="5" s="1"/>
  <c r="E12" i="5"/>
  <c r="J215" i="5" l="1"/>
  <c r="K215" i="5" s="1"/>
  <c r="H216" i="5" s="1"/>
  <c r="D43" i="5"/>
  <c r="E43" i="5" s="1"/>
  <c r="F43" i="5" s="1"/>
  <c r="I216" i="5" l="1"/>
  <c r="D44" i="5"/>
  <c r="E44" i="5" s="1"/>
  <c r="F44" i="5" s="1"/>
  <c r="J216" i="5" l="1"/>
  <c r="K216" i="5" s="1"/>
  <c r="H217" i="5" s="1"/>
  <c r="D45" i="5"/>
  <c r="E45" i="5" s="1"/>
  <c r="F45" i="5" s="1"/>
  <c r="I217" i="5" l="1"/>
  <c r="D46" i="5"/>
  <c r="E46" i="5" s="1"/>
  <c r="F46" i="5" s="1"/>
  <c r="J217" i="5" l="1"/>
  <c r="K217" i="5" s="1"/>
  <c r="H218" i="5" s="1"/>
  <c r="D47" i="5"/>
  <c r="E47" i="5" s="1"/>
  <c r="F47" i="5" s="1"/>
  <c r="I218" i="5" l="1"/>
  <c r="D48" i="5"/>
  <c r="E48" i="5" s="1"/>
  <c r="F48" i="5" s="1"/>
  <c r="J218" i="5" l="1"/>
  <c r="K218" i="5" s="1"/>
  <c r="H219" i="5" s="1"/>
  <c r="D49" i="5"/>
  <c r="E49" i="5" s="1"/>
  <c r="F49" i="5" s="1"/>
  <c r="I219" i="5" l="1"/>
  <c r="D50" i="5"/>
  <c r="E50" i="5" s="1"/>
  <c r="F50" i="5" s="1"/>
  <c r="J219" i="5" l="1"/>
  <c r="K219" i="5" s="1"/>
  <c r="H220" i="5" s="1"/>
  <c r="D51" i="5"/>
  <c r="E51" i="5" s="1"/>
  <c r="F51" i="5" s="1"/>
  <c r="I220" i="5" l="1"/>
  <c r="D52" i="5"/>
  <c r="E52" i="5" s="1"/>
  <c r="F52" i="5" s="1"/>
  <c r="J220" i="5" l="1"/>
  <c r="K220" i="5" s="1"/>
  <c r="H221" i="5" s="1"/>
  <c r="D53" i="5"/>
  <c r="E53" i="5" s="1"/>
  <c r="I221" i="5" l="1"/>
  <c r="F53" i="5"/>
  <c r="D54" i="5" s="1"/>
  <c r="E54" i="5" s="1"/>
  <c r="F54" i="5" s="1"/>
  <c r="J221" i="5" l="1"/>
  <c r="K221" i="5" s="1"/>
  <c r="H222" i="5" s="1"/>
  <c r="D55" i="5"/>
  <c r="E55" i="5" s="1"/>
  <c r="F55" i="5" s="1"/>
  <c r="I222" i="5" l="1"/>
  <c r="D56" i="5"/>
  <c r="E56" i="5" s="1"/>
  <c r="F56" i="5" s="1"/>
  <c r="J222" i="5" l="1"/>
  <c r="K222" i="5" s="1"/>
  <c r="H223" i="5" s="1"/>
  <c r="D57" i="5"/>
  <c r="E57" i="5" s="1"/>
  <c r="F57" i="5" s="1"/>
  <c r="I223" i="5" l="1"/>
  <c r="D58" i="5"/>
  <c r="E58" i="5" s="1"/>
  <c r="F58" i="5" s="1"/>
  <c r="J223" i="5" l="1"/>
  <c r="K223" i="5" s="1"/>
  <c r="H224" i="5" s="1"/>
  <c r="D59" i="5"/>
  <c r="E59" i="5" s="1"/>
  <c r="F59" i="5" s="1"/>
  <c r="I224" i="5" l="1"/>
  <c r="D60" i="5"/>
  <c r="E60" i="5" s="1"/>
  <c r="F60" i="5" s="1"/>
  <c r="J224" i="5" l="1"/>
  <c r="K224" i="5" s="1"/>
  <c r="H225" i="5" s="1"/>
  <c r="D61" i="5"/>
  <c r="E61" i="5" s="1"/>
  <c r="F61" i="5" s="1"/>
  <c r="I225" i="5" l="1"/>
  <c r="D62" i="5"/>
  <c r="E62" i="5" s="1"/>
  <c r="F62" i="5" s="1"/>
  <c r="J225" i="5" l="1"/>
  <c r="K225" i="5" s="1"/>
  <c r="H226" i="5" s="1"/>
  <c r="D63" i="5"/>
  <c r="E63" i="5" s="1"/>
  <c r="F63" i="5" s="1"/>
  <c r="I226" i="5" l="1"/>
  <c r="D64" i="5"/>
  <c r="E64" i="5" s="1"/>
  <c r="F64" i="5" s="1"/>
  <c r="J226" i="5" l="1"/>
  <c r="K226" i="5" s="1"/>
  <c r="H227" i="5" s="1"/>
  <c r="D65" i="5"/>
  <c r="E65" i="5" s="1"/>
  <c r="F65" i="5" s="1"/>
  <c r="I227" i="5" l="1"/>
  <c r="D66" i="5"/>
  <c r="E66" i="5" s="1"/>
  <c r="F66" i="5" s="1"/>
  <c r="J227" i="5" l="1"/>
  <c r="K227" i="5" s="1"/>
  <c r="H228" i="5" s="1"/>
  <c r="D67" i="5"/>
  <c r="E67" i="5" s="1"/>
  <c r="F67" i="5" s="1"/>
  <c r="I228" i="5" l="1"/>
  <c r="D68" i="5"/>
  <c r="E68" i="5" s="1"/>
  <c r="F68" i="5" s="1"/>
  <c r="J228" i="5" l="1"/>
  <c r="K228" i="5" s="1"/>
  <c r="H229" i="5" s="1"/>
  <c r="D69" i="5"/>
  <c r="E69" i="5" s="1"/>
  <c r="F69" i="5" s="1"/>
  <c r="I229" i="5" l="1"/>
  <c r="D70" i="5"/>
  <c r="E70" i="5" s="1"/>
  <c r="F70" i="5" s="1"/>
  <c r="J229" i="5" l="1"/>
  <c r="K229" i="5" s="1"/>
  <c r="H230" i="5" s="1"/>
  <c r="D71" i="5"/>
  <c r="E71" i="5" s="1"/>
  <c r="F71" i="5" s="1"/>
  <c r="I230" i="5" l="1"/>
  <c r="D72" i="5"/>
  <c r="E72" i="5" s="1"/>
  <c r="F72" i="5" s="1"/>
  <c r="J230" i="5" l="1"/>
  <c r="K230" i="5" s="1"/>
  <c r="H231" i="5" s="1"/>
  <c r="D73" i="5"/>
  <c r="E73" i="5" s="1"/>
  <c r="F73" i="5" s="1"/>
  <c r="I231" i="5" l="1"/>
  <c r="D74" i="5"/>
  <c r="E74" i="5" s="1"/>
  <c r="F74" i="5" s="1"/>
  <c r="J231" i="5" l="1"/>
  <c r="K231" i="5" s="1"/>
  <c r="H232" i="5" s="1"/>
  <c r="D75" i="5"/>
  <c r="E75" i="5" s="1"/>
  <c r="F75" i="5" s="1"/>
  <c r="I232" i="5" l="1"/>
  <c r="D76" i="5"/>
  <c r="E76" i="5" s="1"/>
  <c r="F76" i="5" s="1"/>
  <c r="J232" i="5" l="1"/>
  <c r="K232" i="5" s="1"/>
  <c r="H233" i="5" s="1"/>
  <c r="D77" i="5"/>
  <c r="E77" i="5" s="1"/>
  <c r="F77" i="5" s="1"/>
  <c r="I233" i="5" l="1"/>
  <c r="D78" i="5"/>
  <c r="E78" i="5" s="1"/>
  <c r="F78" i="5" s="1"/>
  <c r="J233" i="5" l="1"/>
  <c r="K233" i="5" s="1"/>
  <c r="H234" i="5" s="1"/>
  <c r="D79" i="5"/>
  <c r="E79" i="5" s="1"/>
  <c r="F79" i="5" s="1"/>
  <c r="I234" i="5" l="1"/>
  <c r="D80" i="5"/>
  <c r="E80" i="5" s="1"/>
  <c r="F80" i="5" s="1"/>
  <c r="J234" i="5" l="1"/>
  <c r="K234" i="5" s="1"/>
  <c r="H235" i="5" s="1"/>
  <c r="D81" i="5"/>
  <c r="E81" i="5" s="1"/>
  <c r="F81" i="5" s="1"/>
  <c r="I235" i="5" l="1"/>
  <c r="D82" i="5"/>
  <c r="E82" i="5" s="1"/>
  <c r="F82" i="5" s="1"/>
  <c r="J235" i="5" l="1"/>
  <c r="K235" i="5" s="1"/>
  <c r="H236" i="5" s="1"/>
  <c r="D83" i="5"/>
  <c r="E83" i="5" s="1"/>
  <c r="F83" i="5" s="1"/>
  <c r="I236" i="5" l="1"/>
  <c r="D84" i="5"/>
  <c r="E84" i="5" s="1"/>
  <c r="F84" i="5" s="1"/>
  <c r="J236" i="5" l="1"/>
  <c r="K236" i="5" s="1"/>
  <c r="H237" i="5" s="1"/>
  <c r="D85" i="5"/>
  <c r="E85" i="5" s="1"/>
  <c r="F85" i="5" s="1"/>
  <c r="I237" i="5" l="1"/>
  <c r="D86" i="5"/>
  <c r="E86" i="5" s="1"/>
  <c r="F86" i="5" s="1"/>
  <c r="J237" i="5" l="1"/>
  <c r="K237" i="5" s="1"/>
  <c r="H238" i="5" s="1"/>
  <c r="D87" i="5"/>
  <c r="E87" i="5" s="1"/>
  <c r="F87" i="5" s="1"/>
  <c r="I238" i="5" l="1"/>
  <c r="D88" i="5"/>
  <c r="E88" i="5" s="1"/>
  <c r="F88" i="5" s="1"/>
  <c r="J238" i="5" l="1"/>
  <c r="K238" i="5" s="1"/>
  <c r="H239" i="5" s="1"/>
  <c r="D89" i="5"/>
  <c r="E89" i="5" s="1"/>
  <c r="F89" i="5" s="1"/>
  <c r="I239" i="5" l="1"/>
  <c r="D90" i="5"/>
  <c r="E90" i="5" s="1"/>
  <c r="F90" i="5" s="1"/>
  <c r="J239" i="5" l="1"/>
  <c r="K239" i="5" s="1"/>
  <c r="H240" i="5" s="1"/>
  <c r="D91" i="5"/>
  <c r="E91" i="5" s="1"/>
  <c r="F91" i="5" s="1"/>
  <c r="I240" i="5" l="1"/>
  <c r="D92" i="5"/>
  <c r="E92" i="5" s="1"/>
  <c r="F92" i="5" s="1"/>
  <c r="J240" i="5" l="1"/>
  <c r="K240" i="5" s="1"/>
  <c r="H241" i="5" s="1"/>
  <c r="D93" i="5"/>
  <c r="E93" i="5" s="1"/>
  <c r="F93" i="5" s="1"/>
  <c r="I241" i="5" l="1"/>
  <c r="D94" i="5"/>
  <c r="E94" i="5" s="1"/>
  <c r="F94" i="5" s="1"/>
  <c r="J241" i="5" l="1"/>
  <c r="K241" i="5" s="1"/>
  <c r="H242" i="5" s="1"/>
  <c r="D95" i="5"/>
  <c r="E95" i="5" s="1"/>
  <c r="F95" i="5" s="1"/>
  <c r="I242" i="5" l="1"/>
  <c r="D96" i="5"/>
  <c r="E96" i="5" s="1"/>
  <c r="F96" i="5" s="1"/>
  <c r="J242" i="5" l="1"/>
  <c r="K242" i="5" s="1"/>
  <c r="H243" i="5" s="1"/>
  <c r="D97" i="5"/>
  <c r="E97" i="5" s="1"/>
  <c r="F97" i="5" s="1"/>
  <c r="I243" i="5" l="1"/>
  <c r="D98" i="5"/>
  <c r="E98" i="5" s="1"/>
  <c r="F98" i="5" s="1"/>
  <c r="J243" i="5" l="1"/>
  <c r="K243" i="5" s="1"/>
  <c r="H244" i="5" s="1"/>
  <c r="D99" i="5"/>
  <c r="E99" i="5" s="1"/>
  <c r="F99" i="5" s="1"/>
  <c r="I244" i="5" l="1"/>
  <c r="D100" i="5"/>
  <c r="E100" i="5" s="1"/>
  <c r="F100" i="5" s="1"/>
  <c r="J244" i="5" l="1"/>
  <c r="K244" i="5" s="1"/>
  <c r="H245" i="5" s="1"/>
  <c r="D101" i="5"/>
  <c r="E101" i="5" s="1"/>
  <c r="F101" i="5" s="1"/>
  <c r="I245" i="5" l="1"/>
  <c r="D102" i="5"/>
  <c r="E102" i="5" s="1"/>
  <c r="F102" i="5" s="1"/>
  <c r="J245" i="5" l="1"/>
  <c r="K245" i="5" s="1"/>
  <c r="H246" i="5" s="1"/>
  <c r="D103" i="5"/>
  <c r="E103" i="5" s="1"/>
  <c r="F103" i="5" s="1"/>
  <c r="I246" i="5" l="1"/>
  <c r="D104" i="5"/>
  <c r="E104" i="5" s="1"/>
  <c r="F104" i="5" s="1"/>
  <c r="J246" i="5" l="1"/>
  <c r="K246" i="5" s="1"/>
  <c r="H247" i="5" s="1"/>
  <c r="D105" i="5"/>
  <c r="E105" i="5" s="1"/>
  <c r="F105" i="5" s="1"/>
  <c r="I247" i="5" l="1"/>
  <c r="D106" i="5"/>
  <c r="E106" i="5" s="1"/>
  <c r="F106" i="5" s="1"/>
  <c r="J247" i="5" l="1"/>
  <c r="K247" i="5" s="1"/>
  <c r="H248" i="5" s="1"/>
  <c r="D107" i="5"/>
  <c r="E107" i="5" s="1"/>
  <c r="F107" i="5" s="1"/>
  <c r="I248" i="5" l="1"/>
  <c r="D108" i="5"/>
  <c r="E108" i="5" s="1"/>
  <c r="F108" i="5" s="1"/>
  <c r="J248" i="5" l="1"/>
  <c r="K248" i="5" s="1"/>
  <c r="H249" i="5" s="1"/>
  <c r="D109" i="5"/>
  <c r="E109" i="5" s="1"/>
  <c r="F109" i="5" s="1"/>
  <c r="I249" i="5" l="1"/>
  <c r="D110" i="5"/>
  <c r="E110" i="5" s="1"/>
  <c r="F110" i="5" s="1"/>
  <c r="J249" i="5" l="1"/>
  <c r="K249" i="5" s="1"/>
  <c r="H250" i="5" s="1"/>
  <c r="D111" i="5"/>
  <c r="E111" i="5" s="1"/>
  <c r="F111" i="5" s="1"/>
  <c r="I250" i="5" l="1"/>
  <c r="D112" i="5"/>
  <c r="E112" i="5" s="1"/>
  <c r="F112" i="5" s="1"/>
  <c r="J250" i="5" l="1"/>
  <c r="K250" i="5" s="1"/>
  <c r="H251" i="5" s="1"/>
  <c r="D113" i="5"/>
  <c r="E113" i="5" s="1"/>
  <c r="F113" i="5" s="1"/>
  <c r="I251" i="5" l="1"/>
  <c r="D114" i="5"/>
  <c r="E114" i="5" s="1"/>
  <c r="F114" i="5" s="1"/>
  <c r="J251" i="5" l="1"/>
  <c r="K251" i="5" s="1"/>
  <c r="H252" i="5" s="1"/>
  <c r="D115" i="5"/>
  <c r="E115" i="5" s="1"/>
  <c r="F115" i="5" s="1"/>
  <c r="I252" i="5" l="1"/>
  <c r="D116" i="5"/>
  <c r="E116" i="5" s="1"/>
  <c r="F116" i="5" s="1"/>
  <c r="J252" i="5" l="1"/>
  <c r="K252" i="5" s="1"/>
  <c r="H253" i="5" s="1"/>
  <c r="D117" i="5"/>
  <c r="E117" i="5" s="1"/>
  <c r="F117" i="5" s="1"/>
  <c r="I253" i="5" l="1"/>
  <c r="D118" i="5"/>
  <c r="E118" i="5" s="1"/>
  <c r="F118" i="5" s="1"/>
  <c r="J253" i="5" l="1"/>
  <c r="K253" i="5" s="1"/>
  <c r="H254" i="5" s="1"/>
  <c r="D119" i="5"/>
  <c r="E119" i="5" s="1"/>
  <c r="F119" i="5" s="1"/>
  <c r="I254" i="5" l="1"/>
  <c r="D120" i="5"/>
  <c r="E120" i="5" s="1"/>
  <c r="F120" i="5" s="1"/>
  <c r="J254" i="5" l="1"/>
  <c r="K254" i="5" s="1"/>
  <c r="H255" i="5" s="1"/>
  <c r="D121" i="5"/>
  <c r="E121" i="5" s="1"/>
  <c r="F121" i="5" s="1"/>
  <c r="I255" i="5" l="1"/>
  <c r="D122" i="5"/>
  <c r="E122" i="5" s="1"/>
  <c r="F122" i="5" s="1"/>
  <c r="J255" i="5" l="1"/>
  <c r="K255" i="5" s="1"/>
  <c r="H256" i="5" s="1"/>
  <c r="D123" i="5"/>
  <c r="E123" i="5" s="1"/>
  <c r="F123" i="5" s="1"/>
  <c r="I256" i="5" l="1"/>
  <c r="D124" i="5"/>
  <c r="E124" i="5" s="1"/>
  <c r="F124" i="5" s="1"/>
  <c r="J256" i="5" l="1"/>
  <c r="K256" i="5" s="1"/>
  <c r="H257" i="5" s="1"/>
  <c r="D125" i="5"/>
  <c r="E125" i="5" s="1"/>
  <c r="F125" i="5" s="1"/>
  <c r="I257" i="5" l="1"/>
  <c r="D126" i="5"/>
  <c r="E126" i="5" s="1"/>
  <c r="F126" i="5" s="1"/>
  <c r="J257" i="5" l="1"/>
  <c r="K257" i="5" s="1"/>
  <c r="H258" i="5" s="1"/>
  <c r="D127" i="5"/>
  <c r="E127" i="5" s="1"/>
  <c r="F127" i="5" s="1"/>
  <c r="I258" i="5" l="1"/>
  <c r="D128" i="5"/>
  <c r="E128" i="5" s="1"/>
  <c r="F128" i="5" s="1"/>
  <c r="J258" i="5" l="1"/>
  <c r="K258" i="5" s="1"/>
  <c r="H259" i="5" s="1"/>
  <c r="D129" i="5"/>
  <c r="E129" i="5" s="1"/>
  <c r="F129" i="5" s="1"/>
  <c r="I259" i="5" l="1"/>
  <c r="D130" i="5"/>
  <c r="E130" i="5" s="1"/>
  <c r="F130" i="5" s="1"/>
  <c r="J259" i="5" l="1"/>
  <c r="K259" i="5" s="1"/>
  <c r="H260" i="5" s="1"/>
  <c r="D131" i="5"/>
  <c r="E131" i="5" s="1"/>
  <c r="F131" i="5" s="1"/>
  <c r="I260" i="5" l="1"/>
  <c r="D132" i="5"/>
  <c r="E132" i="5" s="1"/>
  <c r="F132" i="5" s="1"/>
  <c r="J260" i="5" l="1"/>
  <c r="K260" i="5" s="1"/>
  <c r="H261" i="5" s="1"/>
  <c r="D133" i="5"/>
  <c r="E133" i="5" s="1"/>
  <c r="F133" i="5" s="1"/>
  <c r="I261" i="5" l="1"/>
  <c r="D134" i="5"/>
  <c r="E134" i="5" s="1"/>
  <c r="F134" i="5" s="1"/>
  <c r="J261" i="5" l="1"/>
  <c r="K261" i="5" s="1"/>
  <c r="H262" i="5" s="1"/>
  <c r="D135" i="5"/>
  <c r="C135" i="5"/>
  <c r="I262" i="5" l="1"/>
  <c r="E135" i="5"/>
  <c r="F135" i="5" s="1"/>
  <c r="C136" i="5" s="1"/>
  <c r="J262" i="5" l="1"/>
  <c r="K262" i="5" s="1"/>
  <c r="H263" i="5" s="1"/>
  <c r="D136" i="5"/>
  <c r="E136" i="5" s="1"/>
  <c r="F136" i="5" s="1"/>
  <c r="D137" i="5" s="1"/>
  <c r="I263" i="5" l="1"/>
  <c r="C137" i="5"/>
  <c r="E137" i="5" s="1"/>
  <c r="F137" i="5" s="1"/>
  <c r="J263" i="5" l="1"/>
  <c r="K263" i="5" s="1"/>
  <c r="H264" i="5" s="1"/>
  <c r="C138" i="5"/>
  <c r="D138" i="5"/>
  <c r="I264" i="5" l="1"/>
  <c r="E138" i="5"/>
  <c r="F138" i="5" s="1"/>
  <c r="D139" i="5" s="1"/>
  <c r="J264" i="5" l="1"/>
  <c r="K264" i="5" s="1"/>
  <c r="H265" i="5" s="1"/>
  <c r="C139" i="5"/>
  <c r="E139" i="5" s="1"/>
  <c r="F139" i="5" s="1"/>
  <c r="D140" i="5" s="1"/>
  <c r="I265" i="5" l="1"/>
  <c r="C140" i="5"/>
  <c r="E140" i="5" s="1"/>
  <c r="F140" i="5" s="1"/>
  <c r="D141" i="5" s="1"/>
  <c r="J265" i="5" l="1"/>
  <c r="K265" i="5" s="1"/>
  <c r="H266" i="5" s="1"/>
  <c r="C141" i="5"/>
  <c r="E141" i="5" s="1"/>
  <c r="F141" i="5" s="1"/>
  <c r="D142" i="5" s="1"/>
  <c r="I266" i="5" l="1"/>
  <c r="C142" i="5"/>
  <c r="E142" i="5" s="1"/>
  <c r="F142" i="5" s="1"/>
  <c r="D143" i="5" s="1"/>
  <c r="J266" i="5" l="1"/>
  <c r="K266" i="5" s="1"/>
  <c r="H267" i="5" s="1"/>
  <c r="C143" i="5"/>
  <c r="E143" i="5" s="1"/>
  <c r="F143" i="5" s="1"/>
  <c r="I267" i="5" l="1"/>
  <c r="D144" i="5"/>
  <c r="C144" i="5"/>
  <c r="J267" i="5" l="1"/>
  <c r="K267" i="5" s="1"/>
  <c r="H268" i="5" s="1"/>
  <c r="E144" i="5"/>
  <c r="F144" i="5" s="1"/>
  <c r="C145" i="5" s="1"/>
  <c r="I268" i="5" l="1"/>
  <c r="D145" i="5"/>
  <c r="E145" i="5" s="1"/>
  <c r="F145" i="5" s="1"/>
  <c r="J268" i="5" l="1"/>
  <c r="K268" i="5" s="1"/>
  <c r="H269" i="5" s="1"/>
  <c r="D146" i="5"/>
  <c r="C146" i="5"/>
  <c r="I269" i="5" l="1"/>
  <c r="E146" i="5"/>
  <c r="F146" i="5" s="1"/>
  <c r="J269" i="5" l="1"/>
  <c r="K269" i="5" s="1"/>
  <c r="H270" i="5" s="1"/>
  <c r="C147" i="5"/>
  <c r="D147" i="5"/>
  <c r="I270" i="5" l="1"/>
  <c r="E147" i="5"/>
  <c r="F147" i="5" s="1"/>
  <c r="J270" i="5" l="1"/>
  <c r="K270" i="5" s="1"/>
  <c r="H271" i="5" s="1"/>
  <c r="C148" i="5"/>
  <c r="D148" i="5"/>
  <c r="I271" i="5" l="1"/>
  <c r="E148" i="5"/>
  <c r="F148" i="5" s="1"/>
  <c r="C149" i="5" s="1"/>
  <c r="J271" i="5" l="1"/>
  <c r="K271" i="5" s="1"/>
  <c r="H272" i="5" s="1"/>
  <c r="D149" i="5"/>
  <c r="E149" i="5" s="1"/>
  <c r="F149" i="5" s="1"/>
  <c r="I272" i="5" l="1"/>
  <c r="C150" i="5"/>
  <c r="D150" i="5"/>
  <c r="J272" i="5" l="1"/>
  <c r="K272" i="5" s="1"/>
  <c r="H273" i="5" s="1"/>
  <c r="E150" i="5"/>
  <c r="F150" i="5" s="1"/>
  <c r="I273" i="5" l="1"/>
  <c r="D151" i="5"/>
  <c r="C151" i="5"/>
  <c r="J273" i="5" l="1"/>
  <c r="K273" i="5" s="1"/>
  <c r="H274" i="5" s="1"/>
  <c r="E151" i="5"/>
  <c r="F151" i="5" s="1"/>
  <c r="D152" i="5" s="1"/>
  <c r="I274" i="5" l="1"/>
  <c r="C152" i="5"/>
  <c r="E152" i="5" s="1"/>
  <c r="F152" i="5" s="1"/>
  <c r="D153" i="5" s="1"/>
  <c r="J274" i="5" l="1"/>
  <c r="K274" i="5" s="1"/>
  <c r="H275" i="5" s="1"/>
  <c r="C153" i="5"/>
  <c r="E153" i="5" s="1"/>
  <c r="F153" i="5" s="1"/>
  <c r="I275" i="5" l="1"/>
  <c r="D154" i="5"/>
  <c r="C154" i="5"/>
  <c r="J275" i="5" l="1"/>
  <c r="K275" i="5" s="1"/>
  <c r="H276" i="5" s="1"/>
  <c r="E154" i="5"/>
  <c r="F154" i="5" s="1"/>
  <c r="D155" i="5" s="1"/>
  <c r="I276" i="5" l="1"/>
  <c r="C155" i="5"/>
  <c r="E155" i="5" s="1"/>
  <c r="F155" i="5" s="1"/>
  <c r="C156" i="5" s="1"/>
  <c r="J276" i="5" l="1"/>
  <c r="K276" i="5" s="1"/>
  <c r="H277" i="5" s="1"/>
  <c r="D156" i="5"/>
  <c r="E156" i="5" s="1"/>
  <c r="F156" i="5" s="1"/>
  <c r="I277" i="5" l="1"/>
  <c r="C157" i="5"/>
  <c r="D157" i="5"/>
  <c r="J277" i="5" l="1"/>
  <c r="K277" i="5" s="1"/>
  <c r="H278" i="5" s="1"/>
  <c r="E157" i="5"/>
  <c r="F157" i="5" s="1"/>
  <c r="I278" i="5" l="1"/>
  <c r="D158" i="5"/>
  <c r="C158" i="5"/>
  <c r="J278" i="5" l="1"/>
  <c r="K278" i="5" s="1"/>
  <c r="H279" i="5" s="1"/>
  <c r="E158" i="5"/>
  <c r="F158" i="5" s="1"/>
  <c r="C159" i="5" s="1"/>
  <c r="I279" i="5" l="1"/>
  <c r="D159" i="5"/>
  <c r="E159" i="5" s="1"/>
  <c r="F159" i="5" s="1"/>
  <c r="J279" i="5" l="1"/>
  <c r="K279" i="5" s="1"/>
  <c r="H280" i="5" s="1"/>
  <c r="C160" i="5"/>
  <c r="D160" i="5"/>
  <c r="I280" i="5" l="1"/>
  <c r="E160" i="5"/>
  <c r="F160" i="5" s="1"/>
  <c r="J280" i="5" l="1"/>
  <c r="K280" i="5" s="1"/>
  <c r="H281" i="5" s="1"/>
  <c r="C161" i="5"/>
  <c r="D161" i="5"/>
  <c r="I281" i="5" l="1"/>
  <c r="E161" i="5"/>
  <c r="F161" i="5" s="1"/>
  <c r="J281" i="5" l="1"/>
  <c r="K281" i="5" s="1"/>
  <c r="H282" i="5" s="1"/>
  <c r="C162" i="5"/>
  <c r="D162" i="5"/>
  <c r="I282" i="5" l="1"/>
  <c r="E162" i="5"/>
  <c r="F162" i="5" s="1"/>
  <c r="C163" i="5" s="1"/>
  <c r="J282" i="5" l="1"/>
  <c r="K282" i="5" s="1"/>
  <c r="H283" i="5" s="1"/>
  <c r="D163" i="5"/>
  <c r="E163" i="5" s="1"/>
  <c r="F163" i="5" s="1"/>
  <c r="I283" i="5" l="1"/>
  <c r="D164" i="5"/>
  <c r="C164" i="5"/>
  <c r="J283" i="5" l="1"/>
  <c r="K283" i="5" s="1"/>
  <c r="H284" i="5" s="1"/>
  <c r="E164" i="5"/>
  <c r="F164" i="5" s="1"/>
  <c r="C165" i="5" s="1"/>
  <c r="I284" i="5" l="1"/>
  <c r="D165" i="5"/>
  <c r="E165" i="5" s="1"/>
  <c r="F165" i="5" s="1"/>
  <c r="J284" i="5" l="1"/>
  <c r="K284" i="5" s="1"/>
  <c r="H285" i="5" s="1"/>
  <c r="D166" i="5"/>
  <c r="C166" i="5"/>
  <c r="I285" i="5" l="1"/>
  <c r="E166" i="5"/>
  <c r="F166" i="5" s="1"/>
  <c r="D167" i="5" s="1"/>
  <c r="J285" i="5" l="1"/>
  <c r="K285" i="5" s="1"/>
  <c r="H286" i="5" s="1"/>
  <c r="C167" i="5"/>
  <c r="E167" i="5" s="1"/>
  <c r="F167" i="5" s="1"/>
  <c r="I286" i="5" l="1"/>
  <c r="I12" i="5" s="1"/>
  <c r="C168" i="5"/>
  <c r="D168" i="5"/>
  <c r="N86" i="1" l="1"/>
  <c r="J286" i="5"/>
  <c r="K286" i="5" s="1"/>
  <c r="E168" i="5"/>
  <c r="F168" i="5" s="1"/>
  <c r="D169" i="5" s="1"/>
  <c r="P86" i="1" l="1"/>
  <c r="V86" i="1" s="1"/>
  <c r="U86" i="1"/>
  <c r="K287" i="5"/>
  <c r="H12" i="5" s="1"/>
  <c r="L86" i="1" s="1"/>
  <c r="T86" i="1" s="1"/>
  <c r="J12" i="5"/>
  <c r="K12" i="5" s="1"/>
  <c r="C169" i="5"/>
  <c r="E169" i="5" s="1"/>
  <c r="F169" i="5" s="1"/>
  <c r="D170" i="5" s="1"/>
  <c r="C170" i="5" l="1"/>
  <c r="E170" i="5" s="1"/>
  <c r="F170" i="5" s="1"/>
  <c r="D171" i="5" l="1"/>
  <c r="C171" i="5"/>
  <c r="E171" i="5" l="1"/>
  <c r="F171" i="5" s="1"/>
  <c r="C172" i="5" s="1"/>
  <c r="D172" i="5" l="1"/>
  <c r="E172" i="5" s="1"/>
  <c r="F172" i="5" s="1"/>
  <c r="C173" i="5" l="1"/>
  <c r="D173" i="5"/>
  <c r="E173" i="5" l="1"/>
  <c r="F173" i="5" s="1"/>
  <c r="C174" i="5" s="1"/>
  <c r="D174" i="5" l="1"/>
  <c r="E174" i="5" s="1"/>
  <c r="F174" i="5" s="1"/>
  <c r="C175" i="5" l="1"/>
  <c r="D175" i="5"/>
  <c r="E175" i="5" l="1"/>
  <c r="F175" i="5" s="1"/>
  <c r="D176" i="5" s="1"/>
  <c r="C176" i="5" l="1"/>
  <c r="E176" i="5" s="1"/>
  <c r="F176" i="5" s="1"/>
  <c r="D177" i="5" s="1"/>
  <c r="C177" i="5" l="1"/>
  <c r="E177" i="5" s="1"/>
  <c r="F177" i="5" s="1"/>
  <c r="D178" i="5" s="1"/>
  <c r="C178" i="5" l="1"/>
  <c r="E178" i="5" s="1"/>
  <c r="F178" i="5" s="1"/>
  <c r="C179" i="5" s="1"/>
  <c r="D179" i="5" l="1"/>
  <c r="E179" i="5" s="1"/>
  <c r="F179" i="5" s="1"/>
  <c r="D180" i="5" l="1"/>
  <c r="C180" i="5"/>
  <c r="E180" i="5" l="1"/>
  <c r="F180" i="5" s="1"/>
  <c r="C181" i="5" s="1"/>
  <c r="D181" i="5" l="1"/>
  <c r="E181" i="5" s="1"/>
  <c r="F181" i="5" s="1"/>
  <c r="C182" i="5" s="1"/>
  <c r="D182" i="5" l="1"/>
  <c r="E182" i="5" s="1"/>
  <c r="F182" i="5" s="1"/>
  <c r="D183" i="5" l="1"/>
  <c r="C183" i="5"/>
  <c r="E183" i="5" l="1"/>
  <c r="F183" i="5" s="1"/>
  <c r="D184" i="5" s="1"/>
  <c r="C184" i="5" l="1"/>
  <c r="E184" i="5" s="1"/>
  <c r="F184" i="5" s="1"/>
  <c r="C185" i="5" l="1"/>
  <c r="D185" i="5"/>
  <c r="E185" i="5" l="1"/>
  <c r="F185" i="5" s="1"/>
  <c r="D186" i="5" l="1"/>
  <c r="C186" i="5"/>
  <c r="E186" i="5" l="1"/>
  <c r="F186" i="5" s="1"/>
  <c r="D187" i="5" s="1"/>
  <c r="C187" i="5" l="1"/>
  <c r="E187" i="5" s="1"/>
  <c r="F187" i="5" s="1"/>
  <c r="C188" i="5" s="1"/>
  <c r="D188" i="5" l="1"/>
  <c r="E188" i="5" s="1"/>
  <c r="F188" i="5" s="1"/>
  <c r="C189" i="5" l="1"/>
  <c r="D189" i="5"/>
  <c r="E189" i="5" l="1"/>
  <c r="F189" i="5" s="1"/>
  <c r="D190" i="5" l="1"/>
  <c r="C190" i="5"/>
  <c r="E190" i="5" l="1"/>
  <c r="F190" i="5" s="1"/>
  <c r="C191" i="5" s="1"/>
  <c r="D191" i="5" l="1"/>
  <c r="E191" i="5" s="1"/>
  <c r="F191" i="5" s="1"/>
  <c r="D192" i="5" l="1"/>
  <c r="C192" i="5"/>
  <c r="E192" i="5" l="1"/>
  <c r="F192" i="5" s="1"/>
  <c r="C193" i="5" s="1"/>
  <c r="D193" i="5" l="1"/>
  <c r="E193" i="5" s="1"/>
  <c r="F193" i="5" s="1"/>
  <c r="D194" i="5" s="1"/>
  <c r="C194" i="5" l="1"/>
  <c r="E194" i="5" s="1"/>
  <c r="F194" i="5" s="1"/>
  <c r="C195" i="5" l="1"/>
  <c r="D195" i="5"/>
  <c r="E195" i="5" l="1"/>
  <c r="F195" i="5" s="1"/>
  <c r="D196" i="5" s="1"/>
  <c r="C196" i="5" l="1"/>
  <c r="E196" i="5" s="1"/>
  <c r="F196" i="5" s="1"/>
  <c r="C197" i="5" s="1"/>
  <c r="D197" i="5" l="1"/>
  <c r="E197" i="5" s="1"/>
  <c r="F197" i="5" s="1"/>
  <c r="C198" i="5" s="1"/>
  <c r="D198" i="5" l="1"/>
  <c r="E198" i="5" s="1"/>
  <c r="F198" i="5" s="1"/>
  <c r="D199" i="5" l="1"/>
  <c r="C199" i="5"/>
  <c r="E199" i="5" l="1"/>
  <c r="F199" i="5" s="1"/>
  <c r="D200" i="5" s="1"/>
  <c r="C200" i="5" l="1"/>
  <c r="E200" i="5" s="1"/>
  <c r="F200" i="5" s="1"/>
  <c r="D201" i="5" l="1"/>
  <c r="C201" i="5"/>
  <c r="E201" i="5" l="1"/>
  <c r="F201" i="5" s="1"/>
  <c r="D202" i="5" l="1"/>
  <c r="C202" i="5"/>
  <c r="E202" i="5" l="1"/>
  <c r="F202" i="5" s="1"/>
  <c r="D203" i="5" s="1"/>
  <c r="C203" i="5" l="1"/>
  <c r="E203" i="5" s="1"/>
  <c r="F203" i="5" s="1"/>
  <c r="C204" i="5" s="1"/>
  <c r="D204" i="5" l="1"/>
  <c r="E204" i="5" s="1"/>
  <c r="F204" i="5" s="1"/>
  <c r="D205" i="5" l="1"/>
  <c r="C205" i="5"/>
  <c r="E205" i="5" l="1"/>
  <c r="F205" i="5" s="1"/>
  <c r="D206" i="5" s="1"/>
  <c r="C206" i="5" l="1"/>
  <c r="E206" i="5" s="1"/>
  <c r="F206" i="5" s="1"/>
  <c r="D207" i="5" l="1"/>
  <c r="C207" i="5"/>
  <c r="E207" i="5" l="1"/>
  <c r="F207" i="5" s="1"/>
  <c r="D208" i="5" s="1"/>
  <c r="C208" i="5" l="1"/>
  <c r="E208" i="5" s="1"/>
  <c r="F208" i="5" s="1"/>
  <c r="D209" i="5" l="1"/>
  <c r="C209" i="5"/>
  <c r="E209" i="5" l="1"/>
  <c r="F209" i="5" s="1"/>
  <c r="D210" i="5" s="1"/>
  <c r="C210" i="5" l="1"/>
  <c r="E210" i="5" s="1"/>
  <c r="F210" i="5" s="1"/>
  <c r="C211" i="5" s="1"/>
  <c r="D211" i="5" l="1"/>
  <c r="E211" i="5" s="1"/>
  <c r="F211" i="5" s="1"/>
  <c r="D212" i="5" s="1"/>
  <c r="C212" i="5" l="1"/>
  <c r="E212" i="5" s="1"/>
  <c r="F212" i="5" s="1"/>
  <c r="C213" i="5" s="1"/>
  <c r="D213" i="5" l="1"/>
  <c r="E213" i="5" s="1"/>
  <c r="F213" i="5" s="1"/>
  <c r="D214" i="5" l="1"/>
  <c r="C214" i="5"/>
  <c r="E214" i="5" l="1"/>
  <c r="F214" i="5" s="1"/>
  <c r="D215" i="5" s="1"/>
  <c r="C215" i="5" l="1"/>
  <c r="E215" i="5" s="1"/>
  <c r="F215" i="5" s="1"/>
  <c r="C216" i="5" s="1"/>
  <c r="D216" i="5" l="1"/>
  <c r="E216" i="5" s="1"/>
  <c r="F216" i="5" s="1"/>
  <c r="D217" i="5" l="1"/>
  <c r="C217" i="5"/>
  <c r="E217" i="5" l="1"/>
  <c r="F217" i="5" s="1"/>
  <c r="D218" i="5" s="1"/>
  <c r="C218" i="5" l="1"/>
  <c r="E218" i="5" s="1"/>
  <c r="F218" i="5" s="1"/>
  <c r="C219" i="5" l="1"/>
  <c r="D219" i="5"/>
  <c r="E219" i="5" l="1"/>
  <c r="F219" i="5" s="1"/>
  <c r="C220" i="5" s="1"/>
  <c r="D220" i="5" l="1"/>
  <c r="E220" i="5" s="1"/>
  <c r="F220" i="5" s="1"/>
  <c r="D221" i="5" s="1"/>
  <c r="C221" i="5" l="1"/>
  <c r="E221" i="5" s="1"/>
  <c r="F221" i="5" s="1"/>
  <c r="C222" i="5" s="1"/>
  <c r="D222" i="5" l="1"/>
  <c r="E222" i="5" s="1"/>
  <c r="F222" i="5" s="1"/>
  <c r="D223" i="5" l="1"/>
  <c r="C223" i="5"/>
  <c r="E223" i="5" l="1"/>
  <c r="F223" i="5" s="1"/>
  <c r="D224" i="5" s="1"/>
  <c r="C224" i="5" l="1"/>
  <c r="E224" i="5" s="1"/>
  <c r="F224" i="5" s="1"/>
  <c r="C225" i="5" l="1"/>
  <c r="D225" i="5"/>
  <c r="E225" i="5" l="1"/>
  <c r="F225" i="5" s="1"/>
  <c r="C226" i="5" s="1"/>
  <c r="D226" i="5" l="1"/>
  <c r="E226" i="5" s="1"/>
  <c r="F226" i="5" s="1"/>
  <c r="C227" i="5" s="1"/>
  <c r="D227" i="5" l="1"/>
  <c r="E227" i="5" s="1"/>
  <c r="F227" i="5" s="1"/>
  <c r="C228" i="5" l="1"/>
  <c r="D228" i="5"/>
  <c r="E228" i="5" l="1"/>
  <c r="F228" i="5" s="1"/>
  <c r="C229" i="5" s="1"/>
  <c r="D229" i="5" l="1"/>
  <c r="E229" i="5" s="1"/>
  <c r="F229" i="5" s="1"/>
  <c r="C230" i="5" s="1"/>
  <c r="D230" i="5" l="1"/>
  <c r="E230" i="5" s="1"/>
  <c r="F230" i="5" s="1"/>
  <c r="D231" i="5" s="1"/>
  <c r="C231" i="5" l="1"/>
  <c r="E231" i="5" s="1"/>
  <c r="F231" i="5" s="1"/>
  <c r="C232" i="5" s="1"/>
  <c r="D232" i="5" l="1"/>
  <c r="E232" i="5" s="1"/>
  <c r="F232" i="5" s="1"/>
  <c r="D233" i="5" l="1"/>
  <c r="C233" i="5"/>
  <c r="E233" i="5" l="1"/>
  <c r="F233" i="5" s="1"/>
  <c r="C234" i="5" s="1"/>
  <c r="D234" i="5" l="1"/>
  <c r="E234" i="5" s="1"/>
  <c r="F234" i="5" s="1"/>
  <c r="D235" i="5" l="1"/>
  <c r="C235" i="5"/>
  <c r="E235" i="5" l="1"/>
  <c r="F235" i="5" s="1"/>
  <c r="D236" i="5" s="1"/>
  <c r="C236" i="5" l="1"/>
  <c r="E236" i="5" s="1"/>
  <c r="F236" i="5" s="1"/>
  <c r="D237" i="5" s="1"/>
  <c r="C237" i="5" l="1"/>
  <c r="E237" i="5" s="1"/>
  <c r="F237" i="5" s="1"/>
  <c r="D238" i="5" s="1"/>
  <c r="C238" i="5" l="1"/>
  <c r="E238" i="5" s="1"/>
  <c r="F238" i="5" s="1"/>
  <c r="D239" i="5" s="1"/>
  <c r="C239" i="5" l="1"/>
  <c r="E239" i="5" s="1"/>
  <c r="F239" i="5" s="1"/>
  <c r="C240" i="5" s="1"/>
  <c r="D240" i="5" l="1"/>
  <c r="E240" i="5" s="1"/>
  <c r="F240" i="5" s="1"/>
  <c r="D241" i="5" s="1"/>
  <c r="C241" i="5" l="1"/>
  <c r="E241" i="5" s="1"/>
  <c r="F241" i="5" s="1"/>
  <c r="C242" i="5" s="1"/>
  <c r="D242" i="5" l="1"/>
  <c r="E242" i="5" s="1"/>
  <c r="F242" i="5" s="1"/>
  <c r="D243" i="5" l="1"/>
  <c r="C243" i="5"/>
  <c r="E243" i="5" l="1"/>
  <c r="F243" i="5" s="1"/>
  <c r="C244" i="5" l="1"/>
  <c r="D244" i="5"/>
  <c r="E244" i="5" l="1"/>
  <c r="F244" i="5" s="1"/>
  <c r="C245" i="5" s="1"/>
  <c r="D245" i="5" l="1"/>
  <c r="E245" i="5" s="1"/>
  <c r="F245" i="5" s="1"/>
  <c r="D246" i="5" l="1"/>
  <c r="C246" i="5"/>
  <c r="E246" i="5" l="1"/>
  <c r="F246" i="5" s="1"/>
  <c r="C247" i="5" s="1"/>
  <c r="D247" i="5" l="1"/>
  <c r="E247" i="5" s="1"/>
  <c r="F247" i="5" s="1"/>
  <c r="D248" i="5" s="1"/>
  <c r="C248" i="5" l="1"/>
  <c r="E248" i="5" s="1"/>
  <c r="F248" i="5" s="1"/>
  <c r="C249" i="5" l="1"/>
  <c r="D249" i="5"/>
  <c r="E249" i="5" l="1"/>
  <c r="F249" i="5" s="1"/>
  <c r="C250" i="5" s="1"/>
  <c r="D250" i="5" l="1"/>
  <c r="E250" i="5" s="1"/>
  <c r="F250" i="5" s="1"/>
  <c r="D251" i="5" l="1"/>
  <c r="C251" i="5"/>
  <c r="E251" i="5" l="1"/>
  <c r="F251" i="5" s="1"/>
  <c r="D252" i="5" s="1"/>
  <c r="C252" i="5" l="1"/>
  <c r="E252" i="5" s="1"/>
  <c r="F252" i="5" s="1"/>
  <c r="D253" i="5" l="1"/>
  <c r="C253" i="5"/>
  <c r="E253" i="5" l="1"/>
  <c r="F253" i="5" s="1"/>
  <c r="D254" i="5" l="1"/>
  <c r="C254" i="5"/>
  <c r="E254" i="5" l="1"/>
  <c r="F254" i="5" s="1"/>
  <c r="C255" i="5" s="1"/>
  <c r="D255" i="5" l="1"/>
  <c r="E255" i="5" s="1"/>
  <c r="F255" i="5" s="1"/>
  <c r="D256" i="5" l="1"/>
  <c r="C256" i="5"/>
  <c r="E256" i="5" l="1"/>
  <c r="F256" i="5" s="1"/>
  <c r="D257" i="5" s="1"/>
  <c r="C257" i="5" l="1"/>
  <c r="E257" i="5" s="1"/>
  <c r="F257" i="5" s="1"/>
  <c r="D258" i="5" l="1"/>
  <c r="C258" i="5"/>
  <c r="E258" i="5" l="1"/>
  <c r="F258" i="5" s="1"/>
  <c r="D259" i="5" s="1"/>
  <c r="C259" i="5" l="1"/>
  <c r="E259" i="5" s="1"/>
  <c r="F259" i="5" s="1"/>
  <c r="D260" i="5" s="1"/>
  <c r="C260" i="5" l="1"/>
  <c r="E260" i="5" s="1"/>
  <c r="F260" i="5" s="1"/>
  <c r="D261" i="5" s="1"/>
  <c r="C261" i="5" l="1"/>
  <c r="E261" i="5" s="1"/>
  <c r="F261" i="5" s="1"/>
  <c r="C262" i="5" s="1"/>
  <c r="D262" i="5" l="1"/>
  <c r="E262" i="5" s="1"/>
  <c r="F262" i="5" s="1"/>
  <c r="D263" i="5" s="1"/>
  <c r="C263" i="5" l="1"/>
  <c r="E263" i="5" s="1"/>
  <c r="F263" i="5" s="1"/>
  <c r="D264" i="5" s="1"/>
  <c r="C264" i="5" l="1"/>
  <c r="E264" i="5" s="1"/>
  <c r="F264" i="5" s="1"/>
  <c r="C265" i="5" s="1"/>
  <c r="D265" i="5" l="1"/>
  <c r="E265" i="5" s="1"/>
  <c r="F265" i="5" s="1"/>
  <c r="D266" i="5" l="1"/>
  <c r="C266" i="5"/>
  <c r="E266" i="5" l="1"/>
  <c r="F266" i="5" s="1"/>
  <c r="D267" i="5" s="1"/>
  <c r="C267" i="5" l="1"/>
  <c r="E267" i="5" s="1"/>
  <c r="F267" i="5" s="1"/>
  <c r="C268" i="5" s="1"/>
  <c r="D268" i="5" l="1"/>
  <c r="E268" i="5" s="1"/>
  <c r="F268" i="5" s="1"/>
  <c r="D269" i="5" s="1"/>
  <c r="C269" i="5" l="1"/>
  <c r="E269" i="5" s="1"/>
  <c r="F269" i="5" s="1"/>
  <c r="D270" i="5" s="1"/>
  <c r="C270" i="5" l="1"/>
  <c r="E270" i="5" s="1"/>
  <c r="F270" i="5" s="1"/>
  <c r="C271" i="5" l="1"/>
  <c r="D271" i="5"/>
  <c r="E271" i="5" l="1"/>
  <c r="F271" i="5" s="1"/>
  <c r="C272" i="5" l="1"/>
  <c r="D272" i="5"/>
  <c r="E272" i="5" l="1"/>
  <c r="F272" i="5" s="1"/>
  <c r="C273" i="5" l="1"/>
  <c r="D273" i="5"/>
  <c r="E273" i="5" l="1"/>
  <c r="F273" i="5" s="1"/>
  <c r="D274" i="5" s="1"/>
  <c r="C274" i="5" l="1"/>
  <c r="E274" i="5" s="1"/>
  <c r="F274" i="5" s="1"/>
  <c r="C275" i="5" l="1"/>
  <c r="D275" i="5"/>
  <c r="E275" i="5" l="1"/>
  <c r="F275" i="5" s="1"/>
  <c r="D276" i="5" l="1"/>
  <c r="C276" i="5"/>
  <c r="E276" i="5" l="1"/>
  <c r="F276" i="5" s="1"/>
  <c r="C277" i="5" s="1"/>
  <c r="D277" i="5" l="1"/>
  <c r="E277" i="5" s="1"/>
  <c r="F277" i="5" s="1"/>
  <c r="C278" i="5" l="1"/>
  <c r="D278" i="5"/>
  <c r="E278" i="5" l="1"/>
  <c r="F278" i="5" s="1"/>
  <c r="D279" i="5" s="1"/>
  <c r="C279" i="5" l="1"/>
  <c r="E279" i="5" s="1"/>
  <c r="F279" i="5" s="1"/>
  <c r="C280" i="5" s="1"/>
  <c r="D280" i="5" l="1"/>
  <c r="E280" i="5" s="1"/>
  <c r="F280" i="5" s="1"/>
  <c r="D281" i="5" s="1"/>
  <c r="C281" i="5" l="1"/>
  <c r="E281" i="5" s="1"/>
  <c r="F281" i="5" s="1"/>
  <c r="D282" i="5" l="1"/>
  <c r="C282" i="5"/>
  <c r="E282" i="5" l="1"/>
  <c r="F282" i="5" s="1"/>
  <c r="C283" i="5" s="1"/>
  <c r="D283" i="5" l="1"/>
  <c r="E283" i="5" s="1"/>
  <c r="F283" i="5" s="1"/>
  <c r="C284" i="5" s="1"/>
  <c r="D284" i="5" l="1"/>
  <c r="E284" i="5" s="1"/>
  <c r="F284" i="5" s="1"/>
  <c r="D285" i="5" s="1"/>
  <c r="C285" i="5" l="1"/>
  <c r="E285" i="5" s="1"/>
  <c r="F285" i="5" s="1"/>
  <c r="C286" i="5" l="1"/>
  <c r="D286" i="5"/>
  <c r="E286" i="5" l="1"/>
  <c r="F286" i="5" s="1"/>
  <c r="D287" i="5" s="1"/>
  <c r="C12" i="5"/>
  <c r="L80" i="1" s="1"/>
  <c r="T80" i="1" s="1"/>
  <c r="E287" i="5" l="1"/>
  <c r="D12" i="5"/>
  <c r="F12" i="5" l="1"/>
  <c r="N80" i="1"/>
  <c r="P80" i="1" l="1"/>
  <c r="V80" i="1" s="1"/>
  <c r="U80" i="1"/>
  <c r="D100" i="1" l="1"/>
</calcChain>
</file>

<file path=xl/sharedStrings.xml><?xml version="1.0" encoding="utf-8"?>
<sst xmlns="http://schemas.openxmlformats.org/spreadsheetml/2006/main" count="301" uniqueCount="115">
  <si>
    <t xml:space="preserve"> </t>
  </si>
  <si>
    <t>ANZ</t>
  </si>
  <si>
    <t>Balance</t>
  </si>
  <si>
    <t>Principal</t>
  </si>
  <si>
    <t>Interest</t>
  </si>
  <si>
    <t>Interet Rate</t>
  </si>
  <si>
    <t>Month</t>
  </si>
  <si>
    <t>Payment</t>
  </si>
  <si>
    <t>Minimum Monthly Repayment</t>
  </si>
  <si>
    <t>Credit Card</t>
  </si>
  <si>
    <t>Personal Loan</t>
  </si>
  <si>
    <t>AfterPay</t>
  </si>
  <si>
    <t>Tax Debt</t>
  </si>
  <si>
    <t>Revenue Office Debt</t>
  </si>
  <si>
    <t>Fines RTA</t>
  </si>
  <si>
    <t>Car Loan 1</t>
  </si>
  <si>
    <t>Car Loan 2</t>
  </si>
  <si>
    <t>Store Account</t>
  </si>
  <si>
    <t>Minimum Amount</t>
  </si>
  <si>
    <t>Mortgage (Your Home)</t>
  </si>
  <si>
    <t>Mortgage (Investment)</t>
  </si>
  <si>
    <t>Margin Loan (Shares)</t>
  </si>
  <si>
    <t>Other</t>
  </si>
  <si>
    <t xml:space="preserve">Interest Only </t>
  </si>
  <si>
    <t>Principal and Interest</t>
  </si>
  <si>
    <t xml:space="preserve">Daily </t>
  </si>
  <si>
    <t xml:space="preserve">Weekly </t>
  </si>
  <si>
    <t>Monthly</t>
  </si>
  <si>
    <t>Quarterly</t>
  </si>
  <si>
    <t>Annually</t>
  </si>
  <si>
    <t>Fortnightly</t>
  </si>
  <si>
    <t>Once Off</t>
  </si>
  <si>
    <t>PALE GREEN</t>
  </si>
  <si>
    <t>Consolidated Loan</t>
  </si>
  <si>
    <t>Minimum Payment Calculator</t>
  </si>
  <si>
    <t>Fixed Payment Calculator</t>
  </si>
  <si>
    <t>Results</t>
  </si>
  <si>
    <t>WEALTH CREATION SERIES 2021: DEMOLISH DEBT CALCULATOR V2032021</t>
  </si>
  <si>
    <t>Step 1</t>
  </si>
  <si>
    <t>Step 2</t>
  </si>
  <si>
    <t xml:space="preserve">Enter your details in to the </t>
  </si>
  <si>
    <t>DATE</t>
  </si>
  <si>
    <t>YOUR NAME</t>
  </si>
  <si>
    <t>Step 3</t>
  </si>
  <si>
    <t>Step 4</t>
  </si>
  <si>
    <t>Enter your details.</t>
  </si>
  <si>
    <t>List each of your debts, the  amount you owe and the interest rate you are paying.</t>
  </si>
  <si>
    <t>LENDER</t>
  </si>
  <si>
    <t>YOU OWE</t>
  </si>
  <si>
    <t>INTEREST RATE</t>
  </si>
  <si>
    <t>GOOD</t>
  </si>
  <si>
    <t>BAD</t>
  </si>
  <si>
    <t>LOAN TYPE</t>
  </si>
  <si>
    <t>PAYMENT TYPE</t>
  </si>
  <si>
    <t>Select:</t>
  </si>
  <si>
    <t>Set Amount</t>
  </si>
  <si>
    <t>Total Balance</t>
  </si>
  <si>
    <t>COMMBANK</t>
  </si>
  <si>
    <t>DEBT TYPE</t>
  </si>
  <si>
    <t xml:space="preserve">   </t>
  </si>
  <si>
    <t>St George</t>
  </si>
  <si>
    <t xml:space="preserve">  </t>
  </si>
  <si>
    <t>Total</t>
  </si>
  <si>
    <t>TOTAL INTEREST</t>
  </si>
  <si>
    <t>TOTAL PAID</t>
  </si>
  <si>
    <t>YOUR ANNUAL INCOME (AFTER TAX)</t>
  </si>
  <si>
    <t>20% OF YOUR ANNUAL INCOME (AFTER TAX)</t>
  </si>
  <si>
    <t>NIMBLE</t>
  </si>
  <si>
    <t>BAD DEBT 1</t>
  </si>
  <si>
    <t>BAD DEBT 2</t>
  </si>
  <si>
    <t>BAD DEBT 3</t>
  </si>
  <si>
    <t>PAYMENTS</t>
  </si>
  <si>
    <t>1. YOUR DETAILS</t>
  </si>
  <si>
    <t>2. YOUR DEBTS</t>
  </si>
  <si>
    <t>a) MINIMUM REPAYMENTS</t>
  </si>
  <si>
    <t>Total DEBT</t>
  </si>
  <si>
    <t>Total BAD DEBT</t>
  </si>
  <si>
    <t>b) SET REPAYMENTS</t>
  </si>
  <si>
    <t xml:space="preserve">For extra insight or info, CLICK on MoneySmart to see their range of debt calculators  </t>
  </si>
  <si>
    <t>Tip:</t>
  </si>
  <si>
    <t>NA</t>
  </si>
  <si>
    <t>PAY MONTHLY</t>
  </si>
  <si>
    <t>CONSOLIDATED % Int</t>
  </si>
  <si>
    <t>Interest Free Term</t>
  </si>
  <si>
    <t>CONSOLIDATED OPTIONS</t>
  </si>
  <si>
    <t xml:space="preserve">ADD TO HOME LOAN </t>
  </si>
  <si>
    <t xml:space="preserve">MIN REPAYMENS 18 MOS FREE  </t>
  </si>
  <si>
    <t xml:space="preserve"> DEBT CONSOLIDATION LOAN</t>
  </si>
  <si>
    <t>3. STANDARD PAYMENT OPTIONS</t>
  </si>
  <si>
    <t>5. YOUR SUMMARY</t>
  </si>
  <si>
    <t>HOME LOAN</t>
  </si>
  <si>
    <t>TERMS</t>
  </si>
  <si>
    <t>LOAN</t>
  </si>
  <si>
    <t>Interest Free Months</t>
  </si>
  <si>
    <t>Standard Interest Rate</t>
  </si>
  <si>
    <t>PERSONAL LOAN</t>
  </si>
  <si>
    <r>
      <rPr>
        <i/>
        <sz val="14"/>
        <color theme="1"/>
        <rFont val="Calibri"/>
        <family val="2"/>
        <scheme val="minor"/>
      </rPr>
      <t>INTEREST FREE BALANCE TRANSFER CREDIT CARD</t>
    </r>
    <r>
      <rPr>
        <sz val="14"/>
        <color theme="1"/>
        <rFont val="Calibri"/>
        <family val="2"/>
        <scheme val="minor"/>
      </rPr>
      <t xml:space="preserve"> CONSOLIDATION</t>
    </r>
  </si>
  <si>
    <r>
      <rPr>
        <i/>
        <sz val="14"/>
        <color theme="1"/>
        <rFont val="Calibri"/>
        <family val="2"/>
        <scheme val="minor"/>
      </rPr>
      <t>HOME LOAN</t>
    </r>
    <r>
      <rPr>
        <sz val="14"/>
        <color theme="1"/>
        <rFont val="Calibri"/>
        <family val="2"/>
        <scheme val="minor"/>
      </rPr>
      <t xml:space="preserve"> CONSOLIDATION</t>
    </r>
  </si>
  <si>
    <r>
      <rPr>
        <i/>
        <sz val="14"/>
        <color theme="1"/>
        <rFont val="Calibri"/>
        <family val="2"/>
        <scheme val="minor"/>
      </rPr>
      <t>PERSONAL LOAN</t>
    </r>
    <r>
      <rPr>
        <sz val="14"/>
        <color theme="1"/>
        <rFont val="Calibri"/>
        <family val="2"/>
        <scheme val="minor"/>
      </rPr>
      <t xml:space="preserve"> CONSOLIDATION</t>
    </r>
  </si>
  <si>
    <t>CURRENT MONTH/YEAR:</t>
  </si>
  <si>
    <t>COUNT</t>
  </si>
  <si>
    <t>Repay with 20% of your monthly salary</t>
  </si>
  <si>
    <t>Yrs</t>
  </si>
  <si>
    <t>$</t>
  </si>
  <si>
    <t>View your repayment options for each of your Debts, in order of priority.</t>
  </si>
  <si>
    <t>Step 5</t>
  </si>
  <si>
    <t>boxes in each section below.</t>
  </si>
  <si>
    <t>4. CONSOLIDATED PAYMENT OPTIONS</t>
  </si>
  <si>
    <t xml:space="preserve">The results of this Calculator are a guide only and not intended as authorised financial advice.  Please note that interest costs vary and may change at the discretion of the Provider.  Costs projected in this Calculator exclude initial fees, service fees, refinancing fees and/or annual facility fees. </t>
  </si>
  <si>
    <t>PERSONAL DEBT MASTERY CALCULATOR</t>
  </si>
  <si>
    <t>Complete the Steps below to understand how much debt you have, and how much time and money you will save 
when you master your personal debt.</t>
  </si>
  <si>
    <t>Step 6</t>
  </si>
  <si>
    <t>Refer to your summary for a snap shot of the quickest and most cost effective way for you to master your debt.</t>
  </si>
  <si>
    <t>View your debt consolidation options and what they could save you.</t>
  </si>
  <si>
    <t xml:space="preserve">Open a personal  bank account and automatically allocate  20% of your income every time you are paid. 
Use this to pay off your debt first.  Once debt is paid, continue to save 20% of your income to invest in growth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</si>
</sst>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2" x14ac:knownFonts="1">
    <font>
      <sz val="12"/>
      <color theme="1"/>
      <name val="Calibri"/>
      <family val="2"/>
      <scheme val="minor"/>
    </font>
    <font>
      <sz val="12"/>
      <color theme="1"/>
      <name val="Calibri"/>
      <family val="2"/>
      <scheme val="minor"/>
    </font>
    <font>
      <b/>
      <sz val="12"/>
      <color theme="1"/>
      <name val="Calibri"/>
      <family val="2"/>
      <scheme val="minor"/>
    </font>
    <font>
      <b/>
      <sz val="28"/>
      <color theme="1"/>
      <name val="Helvetica"/>
      <family val="2"/>
    </font>
    <font>
      <sz val="11"/>
      <color theme="1"/>
      <name val="Calibri"/>
      <family val="2"/>
      <scheme val="minor"/>
    </font>
    <font>
      <sz val="8"/>
      <color theme="2" tint="-0.499984740745262"/>
      <name val="Calibri (Body)"/>
    </font>
    <font>
      <b/>
      <sz val="10"/>
      <color theme="1"/>
      <name val="Calibri"/>
      <family val="2"/>
      <scheme val="minor"/>
    </font>
    <font>
      <b/>
      <sz val="26"/>
      <color theme="1"/>
      <name val="Calibri"/>
      <family val="2"/>
      <scheme val="minor"/>
    </font>
    <font>
      <b/>
      <sz val="11"/>
      <color theme="1"/>
      <name val="Calibri"/>
      <family val="2"/>
      <scheme val="minor"/>
    </font>
    <font>
      <b/>
      <sz val="12"/>
      <color rgb="FFC00000"/>
      <name val="Calibri"/>
      <family val="2"/>
      <scheme val="minor"/>
    </font>
    <font>
      <b/>
      <sz val="12"/>
      <color theme="9" tint="-0.249977111117893"/>
      <name val="Calibri"/>
      <family val="2"/>
      <scheme val="minor"/>
    </font>
    <font>
      <sz val="11"/>
      <color theme="1"/>
      <name val="Helvetica"/>
      <family val="2"/>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b/>
      <sz val="14"/>
      <color rgb="FFC00000"/>
      <name val="Calibri"/>
      <family val="2"/>
      <scheme val="minor"/>
    </font>
    <font>
      <sz val="14"/>
      <color rgb="FFC00000"/>
      <name val="Calibri"/>
      <family val="2"/>
      <scheme val="minor"/>
    </font>
    <font>
      <i/>
      <sz val="14"/>
      <color theme="1"/>
      <name val="Calibri"/>
      <family val="2"/>
      <scheme val="minor"/>
    </font>
    <font>
      <sz val="20"/>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00D800"/>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2">
    <xf numFmtId="0" fontId="0" fillId="0" borderId="0" xfId="0"/>
    <xf numFmtId="0" fontId="3" fillId="0" borderId="5" xfId="0" applyFont="1" applyBorder="1" applyAlignment="1">
      <alignment vertical="center"/>
    </xf>
    <xf numFmtId="0" fontId="0" fillId="0" borderId="5" xfId="0" applyBorder="1"/>
    <xf numFmtId="0" fontId="0" fillId="0" borderId="5" xfId="0" applyBorder="1" applyAlignment="1">
      <alignment horizontal="left" vertical="center" wrapText="1" indent="2"/>
    </xf>
    <xf numFmtId="0" fontId="0" fillId="0" borderId="6" xfId="0" applyBorder="1"/>
    <xf numFmtId="0" fontId="0" fillId="0" borderId="0" xfId="0" applyAlignment="1">
      <alignment horizontal="center" vertical="center"/>
    </xf>
    <xf numFmtId="44" fontId="0" fillId="0" borderId="0" xfId="1" applyFont="1"/>
    <xf numFmtId="9" fontId="0" fillId="0" borderId="0" xfId="2" applyFont="1"/>
    <xf numFmtId="0" fontId="0" fillId="0" borderId="5"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0" xfId="0" applyBorder="1" applyAlignment="1">
      <alignment horizontal="center" vertical="center"/>
    </xf>
    <xf numFmtId="10" fontId="0" fillId="0" borderId="0" xfId="2" applyNumberFormat="1" applyFont="1"/>
    <xf numFmtId="0" fontId="0" fillId="0" borderId="1"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wrapText="1" indent="2"/>
    </xf>
    <xf numFmtId="0" fontId="4" fillId="0" borderId="0" xfId="0" applyFont="1" applyBorder="1" applyAlignment="1">
      <alignment horizontal="left" vertical="center" indent="1"/>
    </xf>
    <xf numFmtId="0" fontId="0" fillId="0" borderId="0" xfId="0" applyBorder="1" applyAlignment="1">
      <alignment horizontal="left" vertical="center"/>
    </xf>
    <xf numFmtId="0" fontId="4" fillId="0" borderId="0" xfId="0" applyFont="1" applyBorder="1"/>
    <xf numFmtId="0" fontId="0" fillId="0" borderId="0" xfId="0" applyBorder="1" applyAlignment="1">
      <alignment vertical="center"/>
    </xf>
    <xf numFmtId="0" fontId="0" fillId="0" borderId="0" xfId="0" applyBorder="1"/>
    <xf numFmtId="2" fontId="0" fillId="0" borderId="0" xfId="0" applyNumberFormat="1" applyBorder="1"/>
    <xf numFmtId="0" fontId="0" fillId="0" borderId="14" xfId="0" applyBorder="1"/>
    <xf numFmtId="0" fontId="0" fillId="0" borderId="1" xfId="0" applyBorder="1"/>
    <xf numFmtId="44" fontId="0" fillId="0" borderId="0" xfId="0" applyNumberFormat="1"/>
    <xf numFmtId="6" fontId="0" fillId="0" borderId="0" xfId="0" applyNumberFormat="1"/>
    <xf numFmtId="8" fontId="0" fillId="0" borderId="0" xfId="0" applyNumberFormat="1"/>
    <xf numFmtId="0" fontId="0" fillId="0" borderId="1" xfId="0" applyBorder="1" applyAlignment="1">
      <alignment vertical="center"/>
    </xf>
    <xf numFmtId="0" fontId="0" fillId="0" borderId="15" xfId="0" applyBorder="1"/>
    <xf numFmtId="0" fontId="0" fillId="5" borderId="5" xfId="0" applyFill="1" applyBorder="1" applyAlignment="1">
      <alignment horizontal="center" vertical="center" wrapText="1"/>
    </xf>
    <xf numFmtId="10" fontId="0" fillId="0" borderId="0" xfId="0" applyNumberFormat="1" applyBorder="1"/>
    <xf numFmtId="0" fontId="0" fillId="5" borderId="0" xfId="0" applyFill="1" applyBorder="1" applyAlignment="1">
      <alignment horizontal="center" vertical="center" wrapText="1"/>
    </xf>
    <xf numFmtId="0" fontId="0" fillId="5" borderId="0" xfId="0" applyFill="1" applyBorder="1" applyAlignment="1">
      <alignment vertical="center" wrapText="1"/>
    </xf>
    <xf numFmtId="0" fontId="0" fillId="5" borderId="5" xfId="0" applyFill="1" applyBorder="1"/>
    <xf numFmtId="0" fontId="0" fillId="5" borderId="6" xfId="0" applyFill="1" applyBorder="1"/>
    <xf numFmtId="0" fontId="0" fillId="5" borderId="0" xfId="0" applyFill="1"/>
    <xf numFmtId="0" fontId="0" fillId="5" borderId="0" xfId="0" applyFill="1" applyBorder="1" applyAlignment="1">
      <alignment horizontal="right" vertical="center" wrapText="1"/>
    </xf>
    <xf numFmtId="0" fontId="0" fillId="5" borderId="0" xfId="0" applyFill="1" applyBorder="1"/>
    <xf numFmtId="0" fontId="0" fillId="6" borderId="0" xfId="0" applyFill="1"/>
    <xf numFmtId="8" fontId="0" fillId="6" borderId="0" xfId="0" applyNumberFormat="1" applyFill="1"/>
    <xf numFmtId="17" fontId="0" fillId="5" borderId="0" xfId="0" applyNumberFormat="1" applyFill="1"/>
    <xf numFmtId="1" fontId="0" fillId="0" borderId="0" xfId="0" applyNumberFormat="1"/>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3" borderId="10" xfId="0" applyFill="1" applyBorder="1" applyAlignment="1">
      <alignment horizontal="center" vertical="center" wrapText="1"/>
    </xf>
    <xf numFmtId="0" fontId="4" fillId="0" borderId="0" xfId="0" applyFont="1" applyFill="1" applyBorder="1" applyAlignment="1">
      <alignment horizontal="left" vertical="center" wrapText="1" indent="1"/>
    </xf>
    <xf numFmtId="0" fontId="0" fillId="5" borderId="0" xfId="0" applyFill="1" applyBorder="1" applyAlignment="1">
      <alignment horizontal="left" vertical="center" wrapText="1"/>
    </xf>
    <xf numFmtId="0" fontId="6" fillId="0" borderId="0" xfId="0" applyFont="1" applyFill="1" applyBorder="1" applyAlignment="1">
      <alignment horizontal="center" vertical="center"/>
    </xf>
    <xf numFmtId="0" fontId="6" fillId="5" borderId="0" xfId="0" applyFont="1" applyFill="1" applyBorder="1" applyAlignment="1">
      <alignment horizontal="center" vertical="center"/>
    </xf>
    <xf numFmtId="0" fontId="4" fillId="0" borderId="0" xfId="0" applyFont="1" applyFill="1" applyBorder="1"/>
    <xf numFmtId="0" fontId="4" fillId="0" borderId="0" xfId="0" applyFont="1" applyBorder="1" applyAlignment="1">
      <alignment vertical="center"/>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xf>
    <xf numFmtId="0" fontId="4" fillId="0" borderId="0" xfId="0" applyFont="1" applyFill="1" applyBorder="1" applyAlignment="1">
      <alignment vertical="center" wrapText="1"/>
    </xf>
    <xf numFmtId="2" fontId="0" fillId="0" borderId="0" xfId="0" applyNumberFormat="1"/>
    <xf numFmtId="44" fontId="2" fillId="5" borderId="0" xfId="0" applyNumberFormat="1" applyFont="1" applyFill="1"/>
    <xf numFmtId="8" fontId="2" fillId="0" borderId="0" xfId="0" applyNumberFormat="1" applyFont="1"/>
    <xf numFmtId="0" fontId="11" fillId="0" borderId="0" xfId="0" applyFont="1" applyBorder="1"/>
    <xf numFmtId="0" fontId="11"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xf numFmtId="8" fontId="4" fillId="0" borderId="0" xfId="0" applyNumberFormat="1" applyFont="1" applyBorder="1" applyAlignment="1">
      <alignment horizontal="center" vertical="center"/>
    </xf>
    <xf numFmtId="0" fontId="6" fillId="0" borderId="5" xfId="0" applyFont="1" applyFill="1" applyBorder="1" applyAlignment="1">
      <alignment horizontal="center" vertical="center"/>
    </xf>
    <xf numFmtId="0" fontId="0" fillId="0" borderId="0" xfId="0" applyFill="1" applyBorder="1" applyAlignment="1">
      <alignment horizontal="center" wrapText="1"/>
    </xf>
    <xf numFmtId="0" fontId="6" fillId="0" borderId="5" xfId="0" applyFont="1" applyFill="1" applyBorder="1" applyAlignment="1">
      <alignment vertical="center"/>
    </xf>
    <xf numFmtId="10" fontId="4" fillId="0" borderId="0" xfId="2" applyNumberFormat="1" applyFont="1" applyBorder="1" applyAlignment="1">
      <alignment horizontal="center"/>
    </xf>
    <xf numFmtId="10" fontId="0" fillId="0" borderId="0" xfId="0" applyNumberFormat="1"/>
    <xf numFmtId="8" fontId="8" fillId="0" borderId="0" xfId="0" applyNumberFormat="1" applyFont="1" applyBorder="1" applyAlignment="1">
      <alignment horizontal="center" vertical="center"/>
    </xf>
    <xf numFmtId="164" fontId="4" fillId="0" borderId="0" xfId="0" applyNumberFormat="1" applyFont="1" applyFill="1" applyBorder="1" applyAlignment="1">
      <alignment horizontal="center" vertical="center"/>
    </xf>
    <xf numFmtId="6" fontId="0" fillId="0" borderId="10" xfId="0" applyNumberFormat="1" applyBorder="1"/>
    <xf numFmtId="0" fontId="2" fillId="5" borderId="0" xfId="0" applyFont="1" applyFill="1" applyBorder="1" applyAlignment="1">
      <alignment horizontal="center" vertical="center" wrapText="1"/>
    </xf>
    <xf numFmtId="0" fontId="14" fillId="0" borderId="0" xfId="0" applyFont="1" applyBorder="1" applyAlignment="1">
      <alignment vertical="center"/>
    </xf>
    <xf numFmtId="10" fontId="18" fillId="0" borderId="0" xfId="2" applyNumberFormat="1" applyFont="1" applyBorder="1" applyAlignment="1">
      <alignment horizontal="center" vertical="center"/>
    </xf>
    <xf numFmtId="0" fontId="19" fillId="0" borderId="0" xfId="0" applyFont="1" applyBorder="1"/>
    <xf numFmtId="0" fontId="19" fillId="0" borderId="0" xfId="0" applyFont="1" applyBorder="1" applyAlignment="1">
      <alignment vertical="center"/>
    </xf>
    <xf numFmtId="0" fontId="19" fillId="0" borderId="0" xfId="0" applyFont="1" applyBorder="1" applyAlignment="1">
      <alignment horizontal="center" vertical="center"/>
    </xf>
    <xf numFmtId="10" fontId="4" fillId="0" borderId="0" xfId="2" applyNumberFormat="1" applyFont="1" applyFill="1" applyBorder="1" applyAlignment="1">
      <alignment horizontal="center" vertical="center"/>
    </xf>
    <xf numFmtId="0" fontId="2" fillId="5" borderId="27" xfId="0" applyFont="1" applyFill="1" applyBorder="1" applyAlignment="1">
      <alignment horizontal="center" vertical="center" wrapText="1"/>
    </xf>
    <xf numFmtId="37" fontId="4" fillId="0" borderId="0" xfId="1" applyNumberFormat="1" applyFont="1" applyBorder="1" applyAlignment="1">
      <alignment horizontal="center" vertical="center"/>
    </xf>
    <xf numFmtId="0" fontId="4" fillId="0" borderId="0" xfId="0" applyFont="1" applyFill="1" applyBorder="1" applyAlignment="1">
      <alignment vertical="center"/>
    </xf>
    <xf numFmtId="8" fontId="18" fillId="0" borderId="0" xfId="0" applyNumberFormat="1" applyFont="1" applyBorder="1" applyAlignment="1">
      <alignment horizontal="center" vertical="center"/>
    </xf>
    <xf numFmtId="10" fontId="0" fillId="7" borderId="0" xfId="2" applyNumberFormat="1" applyFont="1" applyFill="1"/>
    <xf numFmtId="1" fontId="0" fillId="7" borderId="0" xfId="2" applyNumberFormat="1" applyFont="1" applyFill="1"/>
    <xf numFmtId="9" fontId="0" fillId="7" borderId="0" xfId="0" applyNumberFormat="1" applyFill="1"/>
    <xf numFmtId="44" fontId="0" fillId="7" borderId="0" xfId="0" applyNumberFormat="1" applyFill="1"/>
    <xf numFmtId="9" fontId="0" fillId="7" borderId="0" xfId="2" applyFont="1" applyFill="1"/>
    <xf numFmtId="44" fontId="2" fillId="6" borderId="0" xfId="0" applyNumberFormat="1" applyFont="1" applyFill="1"/>
    <xf numFmtId="44" fontId="0" fillId="6" borderId="0" xfId="1" applyFont="1" applyFill="1"/>
    <xf numFmtId="6" fontId="0" fillId="0" borderId="0" xfId="0" applyNumberFormat="1" applyFill="1" applyBorder="1" applyAlignment="1">
      <alignment horizontal="center" vertical="center"/>
    </xf>
    <xf numFmtId="17" fontId="0" fillId="0" borderId="0" xfId="0" applyNumberFormat="1"/>
    <xf numFmtId="0" fontId="0" fillId="0" borderId="20" xfId="0" applyBorder="1"/>
    <xf numFmtId="8" fontId="0" fillId="0" borderId="20" xfId="0" applyNumberFormat="1" applyBorder="1"/>
    <xf numFmtId="8" fontId="2" fillId="0" borderId="20" xfId="0" applyNumberFormat="1" applyFont="1" applyBorder="1"/>
    <xf numFmtId="10" fontId="4" fillId="0" borderId="0" xfId="2" applyNumberFormat="1" applyFont="1" applyBorder="1" applyAlignment="1">
      <alignment horizontal="center" vertical="center" wrapText="1"/>
    </xf>
    <xf numFmtId="4" fontId="0" fillId="0" borderId="0" xfId="0" applyNumberFormat="1"/>
    <xf numFmtId="164" fontId="4" fillId="0" borderId="0" xfId="0" applyNumberFormat="1" applyFont="1" applyBorder="1" applyAlignment="1">
      <alignment vertical="center"/>
    </xf>
    <xf numFmtId="10" fontId="14" fillId="0" borderId="0" xfId="2" applyNumberFormat="1" applyFont="1" applyFill="1" applyBorder="1" applyAlignment="1">
      <alignment horizontal="center" vertical="center"/>
    </xf>
    <xf numFmtId="10" fontId="4" fillId="0" borderId="0" xfId="2" applyNumberFormat="1" applyFont="1" applyFill="1" applyBorder="1" applyAlignment="1">
      <alignment horizontal="center" vertical="center" wrapText="1"/>
    </xf>
    <xf numFmtId="4" fontId="0" fillId="7" borderId="0" xfId="0" applyNumberFormat="1" applyFill="1"/>
    <xf numFmtId="44" fontId="0" fillId="0" borderId="0" xfId="1" applyNumberFormat="1" applyFont="1"/>
    <xf numFmtId="17" fontId="0" fillId="0" borderId="20" xfId="0" applyNumberFormat="1" applyFill="1" applyBorder="1" applyAlignment="1">
      <alignment vertical="center" wrapText="1"/>
    </xf>
    <xf numFmtId="17" fontId="0" fillId="0" borderId="22" xfId="0" applyNumberFormat="1" applyFill="1" applyBorder="1" applyAlignment="1">
      <alignment vertical="center" wrapText="1"/>
    </xf>
    <xf numFmtId="44" fontId="0" fillId="7" borderId="0" xfId="1" applyFont="1" applyFill="1"/>
    <xf numFmtId="0" fontId="0" fillId="0" borderId="0" xfId="0" applyFill="1" applyBorder="1" applyAlignment="1"/>
    <xf numFmtId="8" fontId="18" fillId="0" borderId="0" xfId="0" applyNumberFormat="1" applyFont="1" applyFill="1" applyBorder="1" applyAlignment="1">
      <alignment horizontal="center" vertical="center"/>
    </xf>
    <xf numFmtId="17" fontId="0" fillId="0" borderId="21" xfId="0" applyNumberFormat="1" applyFill="1" applyBorder="1" applyAlignment="1" applyProtection="1">
      <alignment vertical="center" wrapText="1"/>
    </xf>
    <xf numFmtId="9" fontId="4" fillId="3" borderId="16" xfId="2" applyFont="1" applyFill="1" applyBorder="1" applyAlignment="1" applyProtection="1">
      <alignment horizontal="center" vertical="center"/>
      <protection locked="0"/>
    </xf>
    <xf numFmtId="0" fontId="17" fillId="5" borderId="0"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Border="1" applyAlignment="1">
      <alignment vertical="center"/>
    </xf>
    <xf numFmtId="0" fontId="0" fillId="5" borderId="5"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7" xfId="0" applyFill="1" applyBorder="1" applyAlignment="1">
      <alignment horizontal="left" vertical="center" wrapText="1"/>
    </xf>
    <xf numFmtId="0" fontId="0" fillId="5" borderId="28" xfId="0" applyFill="1" applyBorder="1" applyAlignment="1">
      <alignment horizontal="left" vertical="center" wrapText="1"/>
    </xf>
    <xf numFmtId="0" fontId="21" fillId="5" borderId="0" xfId="0" applyFont="1" applyFill="1" applyBorder="1" applyAlignment="1">
      <alignment horizontal="center" vertical="center"/>
    </xf>
    <xf numFmtId="0" fontId="4" fillId="0" borderId="0" xfId="0" applyFont="1" applyBorder="1" applyAlignment="1">
      <alignment horizontal="left" vertical="center" wrapText="1"/>
    </xf>
    <xf numFmtId="0" fontId="0" fillId="5" borderId="0" xfId="0" applyFill="1" applyBorder="1" applyAlignment="1">
      <alignment horizontal="right" vertical="center" wrapText="1"/>
    </xf>
    <xf numFmtId="0" fontId="0" fillId="5" borderId="0" xfId="0" applyFill="1" applyBorder="1" applyAlignment="1">
      <alignment horizontal="left" vertical="center"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4" fillId="3" borderId="2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0" fontId="12" fillId="0" borderId="21" xfId="0" applyFont="1" applyBorder="1" applyAlignment="1">
      <alignment horizontal="right" vertical="center" indent="1"/>
    </xf>
    <xf numFmtId="0" fontId="12" fillId="0" borderId="20" xfId="0" applyFont="1" applyBorder="1" applyAlignment="1">
      <alignment horizontal="right" vertical="center" indent="1"/>
    </xf>
    <xf numFmtId="0" fontId="12" fillId="0" borderId="22" xfId="0" applyFont="1" applyBorder="1" applyAlignment="1">
      <alignment horizontal="right" vertical="center" inden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5" borderId="5" xfId="0" applyFill="1" applyBorder="1" applyAlignment="1">
      <alignment horizontal="center" vertical="center" wrapText="1"/>
    </xf>
    <xf numFmtId="0" fontId="0" fillId="5" borderId="0" xfId="0" applyFill="1" applyBorder="1" applyAlignment="1">
      <alignment horizontal="center" vertical="center" wrapText="1"/>
    </xf>
    <xf numFmtId="0" fontId="0" fillId="5" borderId="6" xfId="0" applyFill="1" applyBorder="1" applyAlignment="1">
      <alignment horizontal="center" vertical="center" wrapText="1"/>
    </xf>
    <xf numFmtId="0" fontId="0" fillId="0" borderId="18" xfId="0"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8" fillId="0" borderId="0" xfId="0" applyFont="1" applyBorder="1" applyAlignment="1">
      <alignment horizontal="center" vertical="center"/>
    </xf>
    <xf numFmtId="0" fontId="4" fillId="0" borderId="0" xfId="0" applyFont="1" applyFill="1" applyBorder="1" applyAlignment="1">
      <alignment horizontal="center"/>
    </xf>
    <xf numFmtId="0" fontId="16" fillId="5" borderId="5"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6" xfId="0" applyFont="1" applyFill="1" applyBorder="1" applyAlignment="1">
      <alignment horizontal="center" vertical="center"/>
    </xf>
    <xf numFmtId="10" fontId="14" fillId="5" borderId="0" xfId="2"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2" borderId="0" xfId="0" applyFill="1" applyAlignment="1">
      <alignment horizontal="center"/>
    </xf>
    <xf numFmtId="0" fontId="13" fillId="5" borderId="0" xfId="0" applyFont="1" applyFill="1" applyAlignment="1">
      <alignment horizontal="center" vertical="center"/>
    </xf>
    <xf numFmtId="0" fontId="0" fillId="0" borderId="0" xfId="0" applyAlignment="1">
      <alignment horizontal="center"/>
    </xf>
    <xf numFmtId="0" fontId="0" fillId="5" borderId="23" xfId="0" applyFill="1" applyBorder="1" applyAlignment="1">
      <alignment horizontal="right" vertical="center" wrapText="1"/>
    </xf>
    <xf numFmtId="0" fontId="0" fillId="5" borderId="8" xfId="0" applyFill="1" applyBorder="1" applyAlignment="1">
      <alignment horizontal="right" vertical="center" wrapText="1"/>
    </xf>
    <xf numFmtId="0" fontId="0" fillId="5" borderId="8" xfId="0" applyFill="1" applyBorder="1" applyAlignment="1">
      <alignment vertical="center" wrapText="1"/>
    </xf>
    <xf numFmtId="0" fontId="0" fillId="5" borderId="24" xfId="0" applyFill="1" applyBorder="1" applyAlignment="1">
      <alignment vertical="center" wrapText="1"/>
    </xf>
    <xf numFmtId="0" fontId="4" fillId="0" borderId="10" xfId="0" applyFont="1" applyBorder="1" applyAlignment="1" applyProtection="1">
      <alignment horizontal="center" vertical="center"/>
      <protection hidden="1"/>
    </xf>
    <xf numFmtId="164" fontId="12" fillId="0" borderId="21" xfId="0" applyNumberFormat="1" applyFont="1" applyBorder="1" applyAlignment="1" applyProtection="1">
      <alignment horizontal="center" vertical="center"/>
      <protection hidden="1"/>
    </xf>
    <xf numFmtId="164" fontId="12" fillId="0" borderId="20" xfId="0" applyNumberFormat="1" applyFont="1" applyBorder="1" applyAlignment="1" applyProtection="1">
      <alignment horizontal="center" vertical="center"/>
      <protection hidden="1"/>
    </xf>
    <xf numFmtId="164" fontId="12" fillId="0" borderId="22"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164" fontId="4" fillId="3" borderId="21" xfId="0" applyNumberFormat="1" applyFont="1" applyFill="1" applyBorder="1" applyAlignment="1" applyProtection="1">
      <alignment horizontal="center" vertical="center"/>
      <protection locked="0"/>
    </xf>
    <xf numFmtId="164" fontId="4" fillId="3" borderId="20" xfId="0" applyNumberFormat="1" applyFont="1" applyFill="1" applyBorder="1" applyAlignment="1" applyProtection="1">
      <alignment horizontal="center" vertical="center"/>
      <protection locked="0"/>
    </xf>
    <xf numFmtId="164" fontId="4" fillId="3" borderId="2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Border="1" applyProtection="1">
      <protection locked="0"/>
    </xf>
    <xf numFmtId="10" fontId="4" fillId="0" borderId="0" xfId="0" applyNumberFormat="1" applyFont="1" applyBorder="1" applyAlignment="1" applyProtection="1">
      <alignment horizontal="center" vertical="center"/>
      <protection locked="0"/>
    </xf>
    <xf numFmtId="10" fontId="4" fillId="0" borderId="16" xfId="2" applyNumberFormat="1" applyFont="1" applyBorder="1" applyAlignment="1" applyProtection="1">
      <alignment horizontal="center" vertical="center"/>
      <protection hidden="1"/>
    </xf>
    <xf numFmtId="0" fontId="4" fillId="0" borderId="0" xfId="0" applyFont="1" applyBorder="1" applyProtection="1">
      <protection hidden="1"/>
    </xf>
    <xf numFmtId="164" fontId="4" fillId="0" borderId="16" xfId="0" applyNumberFormat="1" applyFont="1" applyFill="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16"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8" fontId="8" fillId="0" borderId="16" xfId="0" applyNumberFormat="1" applyFont="1" applyBorder="1" applyAlignment="1" applyProtection="1">
      <alignment horizontal="center" vertical="center"/>
      <protection hidden="1"/>
    </xf>
    <xf numFmtId="10" fontId="4" fillId="0" borderId="0" xfId="2"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8"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8" fontId="8" fillId="0" borderId="16" xfId="0" applyNumberFormat="1" applyFont="1" applyBorder="1" applyAlignment="1" applyProtection="1">
      <alignment horizontal="center"/>
      <protection hidden="1"/>
    </xf>
    <xf numFmtId="10" fontId="4" fillId="0" borderId="0" xfId="2" applyNumberFormat="1" applyFont="1" applyBorder="1" applyAlignment="1" applyProtection="1">
      <alignment horizontal="center"/>
      <protection hidden="1"/>
    </xf>
    <xf numFmtId="10" fontId="18" fillId="0" borderId="0" xfId="2" applyNumberFormat="1" applyFont="1" applyBorder="1" applyAlignment="1" applyProtection="1">
      <alignment horizontal="center" vertical="center"/>
      <protection hidden="1"/>
    </xf>
    <xf numFmtId="0" fontId="14" fillId="0" borderId="0" xfId="0" applyFont="1" applyBorder="1" applyProtection="1">
      <protection hidden="1"/>
    </xf>
    <xf numFmtId="8" fontId="18" fillId="0" borderId="16" xfId="0" applyNumberFormat="1"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8" fontId="18" fillId="0" borderId="16" xfId="0" applyNumberFormat="1" applyFont="1" applyFill="1" applyBorder="1" applyAlignment="1" applyProtection="1">
      <alignment horizontal="center" vertical="center"/>
      <protection hidden="1"/>
    </xf>
    <xf numFmtId="0" fontId="14" fillId="0" borderId="29" xfId="0" applyFont="1" applyBorder="1" applyAlignment="1" applyProtection="1">
      <alignment vertical="center"/>
      <protection hidden="1"/>
    </xf>
    <xf numFmtId="10" fontId="4" fillId="0" borderId="16" xfId="2" applyNumberFormat="1" applyFont="1" applyBorder="1" applyAlignment="1" applyProtection="1">
      <alignment horizontal="center"/>
      <protection hidden="1"/>
    </xf>
    <xf numFmtId="37" fontId="4" fillId="0" borderId="0" xfId="1" applyNumberFormat="1" applyFont="1" applyBorder="1" applyAlignment="1" applyProtection="1">
      <alignment horizontal="center" vertical="center"/>
      <protection hidden="1"/>
    </xf>
    <xf numFmtId="10" fontId="4" fillId="0" borderId="20" xfId="2" applyNumberFormat="1" applyFont="1" applyBorder="1" applyAlignment="1" applyProtection="1">
      <alignment horizontal="center"/>
      <protection hidden="1"/>
    </xf>
    <xf numFmtId="37" fontId="4" fillId="0" borderId="0" xfId="1" applyNumberFormat="1" applyFont="1" applyBorder="1" applyAlignment="1" applyProtection="1">
      <alignment vertical="center"/>
      <protection hidden="1"/>
    </xf>
    <xf numFmtId="10" fontId="4" fillId="0" borderId="0" xfId="2" applyNumberFormat="1" applyFont="1" applyBorder="1" applyAlignment="1" applyProtection="1">
      <alignment horizontal="center"/>
      <protection hidden="1"/>
    </xf>
    <xf numFmtId="164" fontId="4" fillId="0" borderId="0" xfId="0" applyNumberFormat="1" applyFont="1" applyFill="1" applyBorder="1" applyAlignment="1" applyProtection="1">
      <alignment horizontal="center" vertical="center"/>
      <protection hidden="1"/>
    </xf>
    <xf numFmtId="8" fontId="8" fillId="0" borderId="0" xfId="0" applyNumberFormat="1" applyFont="1" applyBorder="1" applyAlignment="1" applyProtection="1">
      <alignment horizontal="center" vertical="center"/>
      <protection hidden="1"/>
    </xf>
    <xf numFmtId="0" fontId="19" fillId="0" borderId="0" xfId="0" applyFont="1" applyBorder="1" applyProtection="1">
      <protection hidden="1"/>
    </xf>
    <xf numFmtId="6" fontId="0" fillId="3" borderId="16" xfId="0" applyNumberFormat="1" applyFill="1" applyBorder="1" applyAlignment="1" applyProtection="1">
      <alignment horizontal="center" vertical="center"/>
      <protection locked="0" hidden="1"/>
    </xf>
    <xf numFmtId="0" fontId="8" fillId="0" borderId="0" xfId="0" applyFont="1" applyBorder="1" applyAlignment="1" applyProtection="1">
      <alignment horizontal="center" vertical="center"/>
      <protection hidden="1"/>
    </xf>
    <xf numFmtId="0" fontId="8" fillId="0" borderId="0" xfId="0" applyFont="1" applyBorder="1" applyProtection="1">
      <protection hidden="1"/>
    </xf>
    <xf numFmtId="10" fontId="4" fillId="0" borderId="30" xfId="2" applyNumberFormat="1" applyFont="1" applyBorder="1" applyAlignment="1" applyProtection="1">
      <alignment horizontal="center" vertical="center" wrapText="1"/>
      <protection hidden="1"/>
    </xf>
    <xf numFmtId="164" fontId="4" fillId="0" borderId="30" xfId="0" applyNumberFormat="1" applyFont="1" applyBorder="1" applyAlignment="1" applyProtection="1">
      <alignment horizontal="center"/>
      <protection hidden="1"/>
    </xf>
    <xf numFmtId="6" fontId="0" fillId="0" borderId="30" xfId="0" applyNumberFormat="1" applyFill="1" applyBorder="1" applyAlignment="1" applyProtection="1">
      <alignment horizontal="center"/>
      <protection hidden="1"/>
    </xf>
    <xf numFmtId="37" fontId="4" fillId="0" borderId="0" xfId="1" applyNumberFormat="1" applyFont="1" applyBorder="1" applyAlignment="1" applyProtection="1">
      <alignment horizontal="center" vertical="center"/>
      <protection hidden="1"/>
    </xf>
    <xf numFmtId="8" fontId="18" fillId="0" borderId="30" xfId="0" applyNumberFormat="1" applyFont="1" applyFill="1" applyBorder="1" applyAlignment="1" applyProtection="1">
      <alignment horizontal="center"/>
      <protection hidden="1"/>
    </xf>
    <xf numFmtId="8" fontId="18" fillId="0" borderId="30" xfId="0" applyNumberFormat="1" applyFont="1" applyBorder="1" applyAlignment="1" applyProtection="1">
      <alignment horizontal="center" vertical="center"/>
      <protection hidden="1"/>
    </xf>
    <xf numFmtId="10" fontId="4" fillId="0" borderId="31" xfId="2" applyNumberFormat="1" applyFont="1" applyBorder="1" applyAlignment="1" applyProtection="1">
      <alignment horizontal="center" vertical="center" wrapText="1"/>
      <protection hidden="1"/>
    </xf>
    <xf numFmtId="164" fontId="4" fillId="0" borderId="31" xfId="0" applyNumberFormat="1" applyFont="1" applyBorder="1" applyAlignment="1" applyProtection="1">
      <alignment horizontal="center" vertical="center"/>
      <protection hidden="1"/>
    </xf>
    <xf numFmtId="6" fontId="0" fillId="0" borderId="31" xfId="0" applyNumberFormat="1" applyFill="1" applyBorder="1" applyAlignment="1" applyProtection="1">
      <alignment vertical="center"/>
      <protection hidden="1"/>
    </xf>
    <xf numFmtId="8" fontId="18" fillId="0" borderId="31" xfId="0" applyNumberFormat="1" applyFont="1" applyFill="1" applyBorder="1" applyAlignment="1" applyProtection="1">
      <alignment horizontal="center" vertical="center"/>
      <protection hidden="1"/>
    </xf>
    <xf numFmtId="8" fontId="18" fillId="0" borderId="31" xfId="0" applyNumberFormat="1" applyFont="1" applyBorder="1" applyAlignment="1" applyProtection="1">
      <alignment horizontal="center" vertical="center"/>
      <protection hidden="1"/>
    </xf>
    <xf numFmtId="3" fontId="4" fillId="3" borderId="16" xfId="0" applyNumberFormat="1" applyFont="1" applyFill="1" applyBorder="1" applyAlignment="1" applyProtection="1">
      <alignment horizontal="center" vertical="center" wrapText="1"/>
      <protection locked="0" hidden="1"/>
    </xf>
    <xf numFmtId="9" fontId="4" fillId="3" borderId="16" xfId="2" applyFont="1" applyFill="1" applyBorder="1" applyAlignment="1" applyProtection="1">
      <alignment horizontal="center" vertical="center"/>
      <protection locked="0" hidden="1"/>
    </xf>
    <xf numFmtId="164" fontId="4" fillId="0" borderId="16" xfId="0" applyNumberFormat="1" applyFont="1" applyBorder="1" applyAlignment="1" applyProtection="1">
      <alignment horizontal="center" vertical="center"/>
      <protection hidden="1"/>
    </xf>
    <xf numFmtId="6" fontId="0" fillId="0" borderId="16" xfId="0" applyNumberFormat="1" applyFill="1" applyBorder="1" applyAlignment="1" applyProtection="1">
      <alignment horizontal="center" vertical="center"/>
      <protection hidden="1"/>
    </xf>
    <xf numFmtId="10" fontId="4" fillId="3" borderId="16" xfId="2" applyNumberFormat="1" applyFont="1" applyFill="1" applyBorder="1" applyAlignment="1" applyProtection="1">
      <alignment horizontal="center" vertical="center" wrapText="1"/>
      <protection locked="0" hidden="1"/>
    </xf>
    <xf numFmtId="164" fontId="15" fillId="0" borderId="0" xfId="1" applyNumberFormat="1" applyFont="1" applyFill="1" applyBorder="1" applyAlignment="1" applyProtection="1">
      <alignment horizontal="left" vertical="center" wrapText="1" indent="1"/>
      <protection hidden="1"/>
    </xf>
    <xf numFmtId="164" fontId="14" fillId="0" borderId="0" xfId="1" applyNumberFormat="1" applyFont="1" applyFill="1" applyBorder="1" applyAlignment="1" applyProtection="1">
      <alignment horizontal="left" wrapText="1" indent="4"/>
      <protection hidden="1"/>
    </xf>
    <xf numFmtId="0" fontId="2" fillId="5" borderId="25" xfId="0" applyFont="1" applyFill="1" applyBorder="1" applyAlignment="1" applyProtection="1">
      <alignment horizontal="center" vertical="center" wrapText="1"/>
      <protection hidden="1"/>
    </xf>
    <xf numFmtId="0" fontId="0" fillId="5" borderId="0" xfId="0" applyFill="1" applyBorder="1" applyAlignment="1" applyProtection="1">
      <alignment horizontal="left" vertical="center" wrapText="1"/>
      <protection hidden="1"/>
    </xf>
    <xf numFmtId="0" fontId="0" fillId="5" borderId="26" xfId="0" applyFill="1" applyBorder="1" applyAlignment="1" applyProtection="1">
      <alignment horizontal="left" vertical="center" wrapText="1"/>
      <protection hidden="1"/>
    </xf>
    <xf numFmtId="0" fontId="0" fillId="5" borderId="25" xfId="0" applyFill="1" applyBorder="1" applyAlignment="1" applyProtection="1">
      <alignment horizontal="center" vertical="center" wrapText="1"/>
      <protection hidden="1"/>
    </xf>
    <xf numFmtId="0" fontId="0" fillId="5" borderId="0" xfId="0" applyFill="1" applyBorder="1" applyAlignment="1" applyProtection="1">
      <alignment horizontal="left" vertical="center" wrapText="1" indent="1"/>
      <protection hidden="1"/>
    </xf>
    <xf numFmtId="0" fontId="0" fillId="5" borderId="26" xfId="0" applyFill="1" applyBorder="1" applyAlignment="1" applyProtection="1">
      <alignment horizontal="center" vertical="center" wrapText="1"/>
      <protection hidden="1"/>
    </xf>
    <xf numFmtId="0" fontId="0" fillId="5" borderId="0" xfId="0" applyFill="1" applyBorder="1" applyProtection="1">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0" fontId="0" fillId="5" borderId="26" xfId="0" applyFill="1" applyBorder="1" applyAlignment="1" applyProtection="1">
      <alignment horizontal="left" vertical="center"/>
      <protection hidden="1"/>
    </xf>
    <xf numFmtId="0" fontId="4" fillId="3" borderId="11" xfId="0" applyFont="1" applyFill="1" applyBorder="1" applyAlignment="1" applyProtection="1">
      <alignment horizontal="center" vertical="center" wrapText="1"/>
      <protection locked="0" hidden="1"/>
    </xf>
    <xf numFmtId="0" fontId="4" fillId="3" borderId="12" xfId="0" applyFont="1" applyFill="1" applyBorder="1" applyAlignment="1" applyProtection="1">
      <alignment horizontal="center" vertical="center" wrapText="1"/>
      <protection locked="0" hidden="1"/>
    </xf>
    <xf numFmtId="0" fontId="4" fillId="3" borderId="13" xfId="0" applyFont="1" applyFill="1" applyBorder="1" applyAlignment="1" applyProtection="1">
      <alignment horizontal="center" vertical="center" wrapText="1"/>
      <protection locked="0" hidden="1"/>
    </xf>
    <xf numFmtId="164" fontId="4" fillId="3" borderId="10" xfId="0" applyNumberFormat="1" applyFont="1" applyFill="1" applyBorder="1" applyAlignment="1" applyProtection="1">
      <alignment horizontal="center" vertical="center"/>
      <protection locked="0" hidden="1"/>
    </xf>
    <xf numFmtId="164" fontId="4" fillId="0" borderId="10" xfId="0" applyNumberFormat="1" applyFont="1" applyFill="1" applyBorder="1" applyAlignment="1" applyProtection="1">
      <alignment horizontal="center" vertical="center"/>
      <protection hidden="1"/>
    </xf>
  </cellXfs>
  <cellStyles count="3">
    <cellStyle name="Currency" xfId="1" builtinId="4"/>
    <cellStyle name="Normal" xfId="0" builtinId="0"/>
    <cellStyle name="Per 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D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moneysmart.gov.au/credit-cards/credit-card-calculato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342900</xdr:colOff>
      <xdr:row>0</xdr:row>
      <xdr:rowOff>52918</xdr:rowOff>
    </xdr:from>
    <xdr:to>
      <xdr:col>16</xdr:col>
      <xdr:colOff>336026</xdr:colOff>
      <xdr:row>0</xdr:row>
      <xdr:rowOff>408518</xdr:rowOff>
    </xdr:to>
    <xdr:pic>
      <xdr:nvPicPr>
        <xdr:cNvPr id="2" name="Picture 1">
          <a:extLst>
            <a:ext uri="{FF2B5EF4-FFF2-40B4-BE49-F238E27FC236}">
              <a16:creationId xmlns:a16="http://schemas.microsoft.com/office/drawing/2014/main" id="{3F4F9BB8-3524-1643-9026-A34FB1A2E3F6}"/>
            </a:ext>
          </a:extLst>
        </xdr:cNvPr>
        <xdr:cNvPicPr>
          <a:picLocks noChangeAspect="1"/>
        </xdr:cNvPicPr>
      </xdr:nvPicPr>
      <xdr:blipFill>
        <a:blip xmlns:r="http://schemas.openxmlformats.org/officeDocument/2006/relationships" r:embed="rId1"/>
        <a:stretch>
          <a:fillRect/>
        </a:stretch>
      </xdr:blipFill>
      <xdr:spPr>
        <a:xfrm>
          <a:off x="8559800" y="52918"/>
          <a:ext cx="1301226" cy="355600"/>
        </a:xfrm>
        <a:prstGeom prst="rect">
          <a:avLst/>
        </a:prstGeom>
      </xdr:spPr>
    </xdr:pic>
    <xdr:clientData/>
  </xdr:twoCellAnchor>
  <xdr:twoCellAnchor editAs="oneCell">
    <xdr:from>
      <xdr:col>13</xdr:col>
      <xdr:colOff>1032934</xdr:colOff>
      <xdr:row>21</xdr:row>
      <xdr:rowOff>7425</xdr:rowOff>
    </xdr:from>
    <xdr:to>
      <xdr:col>15</xdr:col>
      <xdr:colOff>1193219</xdr:colOff>
      <xdr:row>21</xdr:row>
      <xdr:rowOff>409222</xdr:rowOff>
    </xdr:to>
    <xdr:pic>
      <xdr:nvPicPr>
        <xdr:cNvPr id="5" name="Picture 4">
          <a:hlinkClick xmlns:r="http://schemas.openxmlformats.org/officeDocument/2006/relationships" r:id="rId2" tooltip="CREDIT CARD REPAYMENT CALCULATOR"/>
          <a:extLst>
            <a:ext uri="{FF2B5EF4-FFF2-40B4-BE49-F238E27FC236}">
              <a16:creationId xmlns:a16="http://schemas.microsoft.com/office/drawing/2014/main" id="{3CE24374-2FBD-2F42-ACCD-B45318C57CB7}"/>
            </a:ext>
          </a:extLst>
        </xdr:cNvPr>
        <xdr:cNvPicPr>
          <a:picLocks noChangeAspect="1"/>
        </xdr:cNvPicPr>
      </xdr:nvPicPr>
      <xdr:blipFill>
        <a:blip xmlns:r="http://schemas.openxmlformats.org/officeDocument/2006/relationships" r:embed="rId3"/>
        <a:stretch>
          <a:fillRect/>
        </a:stretch>
      </xdr:blipFill>
      <xdr:spPr>
        <a:xfrm>
          <a:off x="7967134" y="3550725"/>
          <a:ext cx="1442985" cy="401797"/>
        </a:xfrm>
        <a:prstGeom prst="rect">
          <a:avLst/>
        </a:prstGeom>
        <a:ln w="31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A41D9-EBE6-BD4A-85C4-ED098DD25095}">
  <sheetPr>
    <pageSetUpPr fitToPage="1"/>
  </sheetPr>
  <dimension ref="B1:AA104"/>
  <sheetViews>
    <sheetView tabSelected="1" topLeftCell="A11" zoomScale="80" zoomScaleNormal="80" workbookViewId="0">
      <selection activeCell="AC39" sqref="AC38:AC39"/>
    </sheetView>
  </sheetViews>
  <sheetFormatPr baseColWidth="10" defaultRowHeight="16" x14ac:dyDescent="0.2"/>
  <cols>
    <col min="1" max="1" width="1" customWidth="1"/>
    <col min="2" max="2" width="4" customWidth="1"/>
    <col min="3" max="3" width="0.6640625" customWidth="1"/>
    <col min="4" max="4" width="19.33203125" customWidth="1"/>
    <col min="5" max="5" width="0.83203125" customWidth="1"/>
    <col min="6" max="6" width="19.83203125" customWidth="1"/>
    <col min="7" max="7" width="0.83203125" style="18" customWidth="1"/>
    <col min="8" max="8" width="19.83203125" style="18" customWidth="1"/>
    <col min="9" max="9" width="0.83203125" style="18" customWidth="1"/>
    <col min="10" max="10" width="14.33203125" style="5" customWidth="1"/>
    <col min="11" max="11" width="0.83203125" customWidth="1"/>
    <col min="12" max="12" width="7.83203125" customWidth="1"/>
    <col min="13" max="13" width="0.83203125" customWidth="1"/>
    <col min="14" max="14" width="15.6640625" customWidth="1"/>
    <col min="15" max="15" width="1.1640625" customWidth="1"/>
    <col min="16" max="16" width="17.1640625" customWidth="1"/>
    <col min="17" max="17" width="6.1640625" customWidth="1"/>
    <col min="18" max="18" width="20.1640625" hidden="1" customWidth="1"/>
    <col min="19" max="23" width="10.83203125" hidden="1" customWidth="1"/>
  </cols>
  <sheetData>
    <row r="1" spans="2:17" ht="36" customHeight="1" thickBot="1" x14ac:dyDescent="0.25">
      <c r="B1" s="137" t="s">
        <v>37</v>
      </c>
      <c r="C1" s="137"/>
      <c r="D1" s="137"/>
      <c r="E1" s="137"/>
      <c r="F1" s="137"/>
      <c r="G1" s="137"/>
      <c r="H1" s="137"/>
      <c r="I1" s="137"/>
      <c r="J1" s="137"/>
      <c r="K1" s="130"/>
      <c r="L1" s="130"/>
      <c r="M1" s="130"/>
      <c r="N1" s="130"/>
      <c r="O1" s="130"/>
      <c r="P1" s="130"/>
      <c r="Q1" s="130"/>
    </row>
    <row r="2" spans="2:17" ht="35" customHeight="1" x14ac:dyDescent="0.2">
      <c r="B2" s="138" t="s">
        <v>109</v>
      </c>
      <c r="C2" s="139"/>
      <c r="D2" s="139"/>
      <c r="E2" s="139"/>
      <c r="F2" s="139"/>
      <c r="G2" s="139"/>
      <c r="H2" s="139"/>
      <c r="I2" s="139"/>
      <c r="J2" s="139"/>
      <c r="K2" s="139"/>
      <c r="L2" s="139"/>
      <c r="M2" s="139"/>
      <c r="N2" s="139"/>
      <c r="O2" s="139"/>
      <c r="P2" s="139"/>
      <c r="Q2" s="140"/>
    </row>
    <row r="3" spans="2:17" ht="3" customHeight="1" x14ac:dyDescent="0.2">
      <c r="B3" s="1"/>
      <c r="C3" s="13"/>
      <c r="D3" s="13"/>
      <c r="E3" s="13"/>
      <c r="F3" s="13"/>
      <c r="G3" s="13"/>
      <c r="H3" s="13"/>
      <c r="I3" s="13"/>
      <c r="J3" s="19"/>
      <c r="K3" s="19"/>
      <c r="L3" s="19"/>
      <c r="M3" s="19"/>
      <c r="N3" s="19"/>
      <c r="O3" s="19"/>
      <c r="P3" s="19"/>
      <c r="Q3" s="4"/>
    </row>
    <row r="4" spans="2:17" ht="33" customHeight="1" x14ac:dyDescent="0.2">
      <c r="B4" s="141" t="s">
        <v>110</v>
      </c>
      <c r="C4" s="142"/>
      <c r="D4" s="142"/>
      <c r="E4" s="142"/>
      <c r="F4" s="142"/>
      <c r="G4" s="142"/>
      <c r="H4" s="142"/>
      <c r="I4" s="142"/>
      <c r="J4" s="142"/>
      <c r="K4" s="142"/>
      <c r="L4" s="142"/>
      <c r="M4" s="142"/>
      <c r="N4" s="142"/>
      <c r="O4" s="142"/>
      <c r="P4" s="142"/>
      <c r="Q4" s="33"/>
    </row>
    <row r="5" spans="2:17" ht="7" customHeight="1" thickBot="1" x14ac:dyDescent="0.25">
      <c r="B5" s="28"/>
      <c r="C5" s="30"/>
      <c r="D5" s="30"/>
      <c r="E5" s="30"/>
      <c r="F5" s="30"/>
      <c r="G5" s="30"/>
      <c r="H5" s="30"/>
      <c r="I5" s="30"/>
      <c r="J5" s="30"/>
      <c r="K5" s="30"/>
      <c r="L5" s="30"/>
      <c r="M5" s="30"/>
      <c r="N5" s="30"/>
      <c r="O5" s="30"/>
      <c r="P5" s="30"/>
      <c r="Q5" s="33"/>
    </row>
    <row r="6" spans="2:17" ht="26" customHeight="1" thickBot="1" x14ac:dyDescent="0.25">
      <c r="B6" s="32"/>
      <c r="C6" s="36"/>
      <c r="D6" s="117" t="s">
        <v>40</v>
      </c>
      <c r="E6" s="117"/>
      <c r="F6" s="117"/>
      <c r="G6" s="31"/>
      <c r="H6" s="43" t="s">
        <v>32</v>
      </c>
      <c r="I6" s="31"/>
      <c r="J6" s="118" t="s">
        <v>106</v>
      </c>
      <c r="K6" s="118"/>
      <c r="L6" s="118"/>
      <c r="M6" s="118"/>
      <c r="N6" s="118"/>
      <c r="O6" s="31"/>
      <c r="P6" s="31"/>
      <c r="Q6" s="33"/>
    </row>
    <row r="7" spans="2:17" ht="21" customHeight="1" x14ac:dyDescent="0.2">
      <c r="B7" s="32"/>
      <c r="C7" s="36"/>
      <c r="D7" s="35"/>
      <c r="E7" s="35"/>
      <c r="F7" s="35"/>
      <c r="G7" s="31"/>
      <c r="H7" s="31"/>
      <c r="I7" s="31"/>
      <c r="J7" s="31"/>
      <c r="K7" s="31"/>
      <c r="L7" s="31"/>
      <c r="M7" s="31"/>
      <c r="N7" s="31"/>
      <c r="O7" s="31"/>
      <c r="P7" s="31"/>
      <c r="Q7" s="33"/>
    </row>
    <row r="8" spans="2:17" ht="5" customHeight="1" x14ac:dyDescent="0.2">
      <c r="B8" s="32"/>
      <c r="C8" s="36"/>
      <c r="D8" s="157"/>
      <c r="E8" s="158"/>
      <c r="F8" s="158"/>
      <c r="G8" s="159"/>
      <c r="H8" s="159"/>
      <c r="I8" s="159"/>
      <c r="J8" s="159"/>
      <c r="K8" s="159"/>
      <c r="L8" s="159"/>
      <c r="M8" s="159"/>
      <c r="N8" s="159"/>
      <c r="O8" s="159"/>
      <c r="P8" s="160"/>
      <c r="Q8" s="33"/>
    </row>
    <row r="9" spans="2:17" ht="23" customHeight="1" x14ac:dyDescent="0.2">
      <c r="B9" s="28"/>
      <c r="C9" s="30"/>
      <c r="D9" s="225" t="s">
        <v>38</v>
      </c>
      <c r="E9" s="226" t="s">
        <v>45</v>
      </c>
      <c r="F9" s="226"/>
      <c r="G9" s="226"/>
      <c r="H9" s="226"/>
      <c r="I9" s="226"/>
      <c r="J9" s="226"/>
      <c r="K9" s="226"/>
      <c r="L9" s="226"/>
      <c r="M9" s="226"/>
      <c r="N9" s="226"/>
      <c r="O9" s="226"/>
      <c r="P9" s="227"/>
      <c r="Q9" s="33"/>
    </row>
    <row r="10" spans="2:17" ht="6" customHeight="1" x14ac:dyDescent="0.2">
      <c r="B10" s="28"/>
      <c r="C10" s="30"/>
      <c r="D10" s="228"/>
      <c r="E10" s="229"/>
      <c r="F10" s="229"/>
      <c r="G10" s="229"/>
      <c r="H10" s="229"/>
      <c r="I10" s="229"/>
      <c r="J10" s="229"/>
      <c r="K10" s="229"/>
      <c r="L10" s="229"/>
      <c r="M10" s="229"/>
      <c r="N10" s="229"/>
      <c r="O10" s="229"/>
      <c r="P10" s="230"/>
      <c r="Q10" s="33"/>
    </row>
    <row r="11" spans="2:17" ht="23" customHeight="1" x14ac:dyDescent="0.2">
      <c r="B11" s="28"/>
      <c r="C11" s="30"/>
      <c r="D11" s="225" t="s">
        <v>39</v>
      </c>
      <c r="E11" s="226" t="s">
        <v>46</v>
      </c>
      <c r="F11" s="226"/>
      <c r="G11" s="226"/>
      <c r="H11" s="226"/>
      <c r="I11" s="226"/>
      <c r="J11" s="226"/>
      <c r="K11" s="226"/>
      <c r="L11" s="226"/>
      <c r="M11" s="226"/>
      <c r="N11" s="226"/>
      <c r="O11" s="226"/>
      <c r="P11" s="227"/>
      <c r="Q11" s="33"/>
    </row>
    <row r="12" spans="2:17" ht="6" customHeight="1" x14ac:dyDescent="0.2">
      <c r="B12" s="28"/>
      <c r="C12" s="30"/>
      <c r="D12" s="228"/>
      <c r="E12" s="231"/>
      <c r="F12" s="231"/>
      <c r="G12" s="232"/>
      <c r="H12" s="232"/>
      <c r="I12" s="232"/>
      <c r="J12" s="233"/>
      <c r="K12" s="231"/>
      <c r="L12" s="231"/>
      <c r="M12" s="231"/>
      <c r="N12" s="231"/>
      <c r="O12" s="231"/>
      <c r="P12" s="230"/>
      <c r="Q12" s="33"/>
    </row>
    <row r="13" spans="2:17" ht="23" customHeight="1" x14ac:dyDescent="0.2">
      <c r="B13" s="28"/>
      <c r="C13" s="30"/>
      <c r="D13" s="225" t="s">
        <v>43</v>
      </c>
      <c r="E13" s="226" t="s">
        <v>104</v>
      </c>
      <c r="F13" s="226"/>
      <c r="G13" s="226"/>
      <c r="H13" s="226"/>
      <c r="I13" s="226"/>
      <c r="J13" s="226"/>
      <c r="K13" s="226"/>
      <c r="L13" s="226"/>
      <c r="M13" s="226"/>
      <c r="N13" s="226"/>
      <c r="O13" s="234"/>
      <c r="P13" s="230"/>
      <c r="Q13" s="33"/>
    </row>
    <row r="14" spans="2:17" ht="7" customHeight="1" x14ac:dyDescent="0.2">
      <c r="B14" s="28"/>
      <c r="C14" s="30"/>
      <c r="D14" s="225"/>
      <c r="E14" s="234"/>
      <c r="F14" s="234"/>
      <c r="G14" s="234"/>
      <c r="H14" s="234"/>
      <c r="I14" s="234"/>
      <c r="J14" s="234"/>
      <c r="K14" s="234"/>
      <c r="L14" s="234"/>
      <c r="M14" s="234"/>
      <c r="N14" s="234"/>
      <c r="O14" s="234"/>
      <c r="P14" s="230"/>
      <c r="Q14" s="33"/>
    </row>
    <row r="15" spans="2:17" ht="14" customHeight="1" x14ac:dyDescent="0.2">
      <c r="B15" s="28"/>
      <c r="C15" s="30"/>
      <c r="D15" s="225" t="s">
        <v>44</v>
      </c>
      <c r="E15" s="226" t="s">
        <v>113</v>
      </c>
      <c r="F15" s="226"/>
      <c r="G15" s="226"/>
      <c r="H15" s="226"/>
      <c r="I15" s="226"/>
      <c r="J15" s="226"/>
      <c r="K15" s="226"/>
      <c r="L15" s="226"/>
      <c r="M15" s="226"/>
      <c r="N15" s="226"/>
      <c r="O15" s="229"/>
      <c r="P15" s="230"/>
      <c r="Q15" s="33"/>
    </row>
    <row r="16" spans="2:17" ht="11" customHeight="1" x14ac:dyDescent="0.2">
      <c r="B16" s="28"/>
      <c r="C16" s="30"/>
      <c r="D16" s="225"/>
      <c r="E16" s="229"/>
      <c r="F16" s="229"/>
      <c r="G16" s="229"/>
      <c r="H16" s="229"/>
      <c r="I16" s="229"/>
      <c r="J16" s="229"/>
      <c r="K16" s="229"/>
      <c r="L16" s="229"/>
      <c r="M16" s="229"/>
      <c r="N16" s="229"/>
      <c r="O16" s="229"/>
      <c r="P16" s="230"/>
      <c r="Q16" s="33"/>
    </row>
    <row r="17" spans="2:26" ht="21" customHeight="1" x14ac:dyDescent="0.2">
      <c r="B17" s="111"/>
      <c r="C17" s="112"/>
      <c r="D17" s="225" t="s">
        <v>105</v>
      </c>
      <c r="E17" s="235" t="s">
        <v>112</v>
      </c>
      <c r="F17" s="235"/>
      <c r="G17" s="235"/>
      <c r="H17" s="235"/>
      <c r="I17" s="235"/>
      <c r="J17" s="235"/>
      <c r="K17" s="235"/>
      <c r="L17" s="235"/>
      <c r="M17" s="235"/>
      <c r="N17" s="235"/>
      <c r="O17" s="235"/>
      <c r="P17" s="236"/>
      <c r="Q17" s="33"/>
    </row>
    <row r="18" spans="2:26" ht="3" customHeight="1" x14ac:dyDescent="0.2">
      <c r="B18" s="111"/>
      <c r="C18" s="112"/>
      <c r="D18" s="225"/>
      <c r="E18" s="229"/>
      <c r="F18" s="229"/>
      <c r="G18" s="229"/>
      <c r="H18" s="229"/>
      <c r="I18" s="229"/>
      <c r="J18" s="229"/>
      <c r="K18" s="229"/>
      <c r="L18" s="229"/>
      <c r="M18" s="229"/>
      <c r="N18" s="229"/>
      <c r="O18" s="229"/>
      <c r="P18" s="230"/>
      <c r="Q18" s="33"/>
    </row>
    <row r="19" spans="2:26" ht="37" customHeight="1" x14ac:dyDescent="0.2">
      <c r="B19" s="28"/>
      <c r="C19" s="30"/>
      <c r="D19" s="225" t="s">
        <v>111</v>
      </c>
      <c r="E19" s="226" t="s">
        <v>114</v>
      </c>
      <c r="F19" s="226"/>
      <c r="G19" s="226"/>
      <c r="H19" s="226"/>
      <c r="I19" s="226"/>
      <c r="J19" s="226"/>
      <c r="K19" s="226"/>
      <c r="L19" s="226"/>
      <c r="M19" s="226"/>
      <c r="N19" s="226"/>
      <c r="O19" s="226"/>
      <c r="P19" s="227"/>
      <c r="Q19" s="33"/>
    </row>
    <row r="20" spans="2:26" ht="10" customHeight="1" x14ac:dyDescent="0.2">
      <c r="B20" s="111"/>
      <c r="C20" s="112"/>
      <c r="D20" s="78"/>
      <c r="E20" s="113"/>
      <c r="F20" s="113"/>
      <c r="G20" s="113"/>
      <c r="H20" s="113"/>
      <c r="I20" s="113"/>
      <c r="J20" s="113"/>
      <c r="K20" s="113"/>
      <c r="L20" s="113"/>
      <c r="M20" s="113"/>
      <c r="N20" s="113"/>
      <c r="O20" s="113"/>
      <c r="P20" s="114"/>
      <c r="Q20" s="33"/>
    </row>
    <row r="21" spans="2:26" ht="16" customHeight="1" x14ac:dyDescent="0.2">
      <c r="B21" s="141" t="s">
        <v>0</v>
      </c>
      <c r="C21" s="142"/>
      <c r="D21" s="142"/>
      <c r="E21" s="142"/>
      <c r="F21" s="142"/>
      <c r="G21" s="142"/>
      <c r="H21" s="142"/>
      <c r="I21" s="142"/>
      <c r="J21" s="142"/>
      <c r="K21" s="142"/>
      <c r="L21" s="142"/>
      <c r="M21" s="142"/>
      <c r="N21" s="142"/>
      <c r="O21" s="142"/>
      <c r="P21" s="142"/>
      <c r="Q21" s="143"/>
    </row>
    <row r="22" spans="2:26" ht="46" customHeight="1" x14ac:dyDescent="0.2">
      <c r="B22" s="32"/>
      <c r="C22" s="36"/>
      <c r="D22" s="71" t="s">
        <v>79</v>
      </c>
      <c r="E22" s="118" t="s">
        <v>78</v>
      </c>
      <c r="F22" s="118"/>
      <c r="G22" s="118"/>
      <c r="H22" s="118"/>
      <c r="I22" s="118"/>
      <c r="J22" s="118"/>
      <c r="K22" s="118"/>
      <c r="L22" s="118"/>
      <c r="M22" s="118"/>
      <c r="N22" s="118"/>
      <c r="O22" s="45"/>
      <c r="P22" s="31"/>
      <c r="Q22" s="33"/>
    </row>
    <row r="23" spans="2:26" ht="10" customHeight="1" x14ac:dyDescent="0.2">
      <c r="B23" s="144"/>
      <c r="C23" s="145"/>
      <c r="D23" s="145"/>
      <c r="E23" s="145"/>
      <c r="F23" s="145"/>
      <c r="G23" s="145"/>
      <c r="H23" s="145"/>
      <c r="I23" s="145"/>
      <c r="J23" s="145"/>
      <c r="K23" s="145"/>
      <c r="L23" s="145"/>
      <c r="M23" s="145"/>
      <c r="N23" s="145"/>
      <c r="O23" s="145"/>
      <c r="P23" s="145"/>
      <c r="Q23" s="146"/>
    </row>
    <row r="24" spans="2:26" ht="36" customHeight="1" x14ac:dyDescent="0.2">
      <c r="B24" s="119" t="s">
        <v>72</v>
      </c>
      <c r="C24" s="120"/>
      <c r="D24" s="120"/>
      <c r="E24" s="120"/>
      <c r="F24" s="120"/>
      <c r="G24" s="120"/>
      <c r="H24" s="120"/>
      <c r="I24" s="120"/>
      <c r="J24" s="120"/>
      <c r="K24" s="120"/>
      <c r="L24" s="120"/>
      <c r="M24" s="120"/>
      <c r="N24" s="120"/>
      <c r="O24" s="120"/>
      <c r="P24" s="120"/>
      <c r="Q24" s="121"/>
    </row>
    <row r="25" spans="2:26" ht="6" customHeight="1" x14ac:dyDescent="0.2">
      <c r="B25" s="8"/>
      <c r="C25" s="9"/>
      <c r="D25" s="9"/>
      <c r="E25" s="9"/>
      <c r="F25" s="9"/>
      <c r="G25" s="9"/>
      <c r="H25" s="9"/>
      <c r="I25" s="9"/>
      <c r="J25" s="19"/>
      <c r="K25" s="19"/>
      <c r="L25" s="19"/>
      <c r="M25" s="19"/>
      <c r="N25" s="19"/>
      <c r="O25" s="19"/>
      <c r="P25" s="19"/>
      <c r="Q25" s="4"/>
    </row>
    <row r="26" spans="2:26" ht="20" customHeight="1" x14ac:dyDescent="0.2">
      <c r="B26" s="125" t="s">
        <v>0</v>
      </c>
      <c r="C26" s="46"/>
      <c r="D26" s="15" t="s">
        <v>99</v>
      </c>
      <c r="E26" s="16"/>
      <c r="F26" s="19"/>
      <c r="H26" s="106">
        <f ca="1">TODAY()</f>
        <v>44299</v>
      </c>
      <c r="I26" s="101"/>
      <c r="J26" s="102"/>
      <c r="K26" s="41"/>
      <c r="L26" s="41"/>
      <c r="M26" s="41"/>
      <c r="O26" s="41"/>
      <c r="P26" s="42"/>
      <c r="Q26" s="4"/>
    </row>
    <row r="27" spans="2:26" ht="5" customHeight="1" thickBot="1" x14ac:dyDescent="0.25">
      <c r="B27" s="125"/>
      <c r="C27" s="46"/>
      <c r="D27" s="15"/>
      <c r="E27" s="16"/>
      <c r="F27" s="64"/>
      <c r="J27" s="64"/>
      <c r="K27" s="41"/>
      <c r="L27" s="41"/>
      <c r="M27" s="41"/>
      <c r="N27" s="41"/>
      <c r="O27" s="41"/>
      <c r="P27" s="42"/>
      <c r="Q27" s="4"/>
    </row>
    <row r="28" spans="2:26" ht="20" customHeight="1" thickBot="1" x14ac:dyDescent="0.25">
      <c r="B28" s="125"/>
      <c r="C28" s="46"/>
      <c r="D28" s="44" t="s">
        <v>42</v>
      </c>
      <c r="E28" s="16"/>
      <c r="F28" s="54"/>
      <c r="G28" s="54"/>
      <c r="H28" s="237"/>
      <c r="I28" s="238"/>
      <c r="J28" s="239"/>
      <c r="K28" s="41"/>
      <c r="L28" s="41"/>
      <c r="M28" s="41"/>
      <c r="N28" s="41"/>
      <c r="O28" s="41"/>
      <c r="P28" s="42"/>
      <c r="Q28" s="4"/>
    </row>
    <row r="29" spans="2:26" ht="6" customHeight="1" thickBot="1" x14ac:dyDescent="0.25">
      <c r="B29" s="125"/>
      <c r="C29" s="46"/>
      <c r="D29" s="15"/>
      <c r="E29" s="16"/>
      <c r="F29" s="64"/>
      <c r="J29" s="64"/>
      <c r="K29" s="41"/>
      <c r="L29" s="41"/>
      <c r="M29" s="41"/>
      <c r="N29" s="41"/>
      <c r="O29" s="41"/>
      <c r="P29" s="42"/>
      <c r="Q29" s="4"/>
    </row>
    <row r="30" spans="2:26" ht="19" customHeight="1" thickBot="1" x14ac:dyDescent="0.25">
      <c r="B30" s="125"/>
      <c r="C30" s="46"/>
      <c r="D30" s="15" t="s">
        <v>65</v>
      </c>
      <c r="E30" s="16"/>
      <c r="F30" s="64"/>
      <c r="J30" s="240">
        <v>30000</v>
      </c>
      <c r="K30" s="41"/>
      <c r="L30" s="41"/>
      <c r="M30" s="41"/>
      <c r="N30" s="41"/>
      <c r="O30" s="41"/>
      <c r="P30" s="42"/>
      <c r="Q30" s="4"/>
      <c r="S30" s="55">
        <f>J32/J30</f>
        <v>0.2</v>
      </c>
      <c r="T30" t="str">
        <f>TEXT(S30*100,0)</f>
        <v>20</v>
      </c>
      <c r="Z30" s="40"/>
    </row>
    <row r="31" spans="2:26" ht="6" customHeight="1" thickBot="1" x14ac:dyDescent="0.25">
      <c r="B31" s="125"/>
      <c r="C31" s="46"/>
      <c r="D31" s="15"/>
      <c r="E31" s="16"/>
      <c r="F31" s="64"/>
      <c r="J31" s="64"/>
      <c r="K31" s="41"/>
      <c r="L31" s="41"/>
      <c r="M31" s="41"/>
      <c r="N31" s="41"/>
      <c r="O31" s="41"/>
      <c r="P31" s="42"/>
      <c r="Q31" s="4"/>
    </row>
    <row r="32" spans="2:26" ht="20" customHeight="1" thickBot="1" x14ac:dyDescent="0.25">
      <c r="B32" s="125"/>
      <c r="C32" s="14"/>
      <c r="D32" s="15" t="s">
        <v>66</v>
      </c>
      <c r="E32" s="14"/>
      <c r="F32" s="18"/>
      <c r="G32" s="10"/>
      <c r="H32" s="10"/>
      <c r="I32" s="10"/>
      <c r="J32" s="241">
        <f>J30*0.2</f>
        <v>6000</v>
      </c>
      <c r="K32" s="19"/>
      <c r="L32" s="19"/>
      <c r="M32" s="19"/>
      <c r="N32" s="19"/>
      <c r="O32" s="19"/>
      <c r="P32" s="19"/>
      <c r="Q32" s="4"/>
    </row>
    <row r="33" spans="2:19" ht="16" customHeight="1" x14ac:dyDescent="0.2">
      <c r="B33" s="3"/>
      <c r="C33" s="14"/>
      <c r="D33" s="17"/>
      <c r="E33" s="14"/>
      <c r="F33" s="18"/>
      <c r="G33" s="10"/>
      <c r="H33" s="10"/>
      <c r="I33" s="10"/>
      <c r="J33" s="19"/>
      <c r="K33" s="19"/>
      <c r="L33" s="19"/>
      <c r="M33" s="19"/>
      <c r="N33" s="19"/>
      <c r="O33" s="19"/>
      <c r="P33" s="19"/>
      <c r="Q33" s="4"/>
    </row>
    <row r="34" spans="2:19" ht="34" customHeight="1" x14ac:dyDescent="0.2">
      <c r="B34" s="119" t="s">
        <v>73</v>
      </c>
      <c r="C34" s="120"/>
      <c r="D34" s="120"/>
      <c r="E34" s="120"/>
      <c r="F34" s="120"/>
      <c r="G34" s="120"/>
      <c r="H34" s="120"/>
      <c r="I34" s="120"/>
      <c r="J34" s="120"/>
      <c r="K34" s="120"/>
      <c r="L34" s="120"/>
      <c r="M34" s="120"/>
      <c r="N34" s="120"/>
      <c r="O34" s="120"/>
      <c r="P34" s="120"/>
      <c r="Q34" s="121"/>
    </row>
    <row r="35" spans="2:19" ht="32" customHeight="1" x14ac:dyDescent="0.2">
      <c r="B35" s="125" t="s">
        <v>0</v>
      </c>
      <c r="C35" s="46"/>
      <c r="D35" s="147" t="s">
        <v>47</v>
      </c>
      <c r="E35" s="147"/>
      <c r="F35" s="147"/>
      <c r="G35" s="60"/>
      <c r="H35" s="60" t="s">
        <v>52</v>
      </c>
      <c r="I35" s="60"/>
      <c r="J35" s="60" t="s">
        <v>49</v>
      </c>
      <c r="K35" s="60"/>
      <c r="L35" s="147" t="s">
        <v>48</v>
      </c>
      <c r="M35" s="147"/>
      <c r="N35" s="147"/>
      <c r="O35" s="50"/>
      <c r="P35" s="60" t="s">
        <v>58</v>
      </c>
      <c r="Q35" s="4"/>
    </row>
    <row r="36" spans="2:19" ht="6" customHeight="1" thickBot="1" x14ac:dyDescent="0.25">
      <c r="B36" s="125"/>
      <c r="C36" s="46"/>
      <c r="D36" s="148"/>
      <c r="E36" s="148"/>
      <c r="F36" s="148"/>
      <c r="G36" s="148"/>
      <c r="H36" s="148"/>
      <c r="I36" s="148"/>
      <c r="J36" s="148"/>
      <c r="K36" s="148"/>
      <c r="L36" s="148"/>
      <c r="M36" s="148"/>
      <c r="N36" s="148"/>
      <c r="O36" s="148"/>
      <c r="P36" s="148"/>
      <c r="Q36" s="4"/>
    </row>
    <row r="37" spans="2:19" ht="22" customHeight="1" thickBot="1" x14ac:dyDescent="0.25">
      <c r="B37" s="125"/>
      <c r="C37" s="46" t="s">
        <v>0</v>
      </c>
      <c r="D37" s="122" t="s">
        <v>1</v>
      </c>
      <c r="E37" s="123"/>
      <c r="F37" s="124"/>
      <c r="G37" s="165"/>
      <c r="H37" s="166" t="s">
        <v>9</v>
      </c>
      <c r="I37" s="165"/>
      <c r="J37" s="107">
        <v>0.22</v>
      </c>
      <c r="K37" s="165"/>
      <c r="L37" s="167">
        <v>2500</v>
      </c>
      <c r="M37" s="168"/>
      <c r="N37" s="169"/>
      <c r="O37" s="50"/>
      <c r="P37" s="161" t="str">
        <f>IF(J37&lt;0.07,$S$37,$S$39)</f>
        <v>BAD</v>
      </c>
      <c r="Q37" s="4"/>
      <c r="S37" t="s">
        <v>50</v>
      </c>
    </row>
    <row r="38" spans="2:19" ht="6" customHeight="1" thickBot="1" x14ac:dyDescent="0.25">
      <c r="B38" s="125"/>
      <c r="C38" s="46" t="s">
        <v>0</v>
      </c>
      <c r="D38" s="170"/>
      <c r="E38" s="170"/>
      <c r="F38" s="170"/>
      <c r="G38" s="170"/>
      <c r="H38" s="170"/>
      <c r="I38" s="170"/>
      <c r="J38" s="170"/>
      <c r="K38" s="170"/>
      <c r="L38" s="170"/>
      <c r="M38" s="170"/>
      <c r="N38" s="170"/>
      <c r="O38" s="80"/>
      <c r="P38" s="80"/>
      <c r="Q38" s="4"/>
    </row>
    <row r="39" spans="2:19" ht="22" customHeight="1" thickBot="1" x14ac:dyDescent="0.25">
      <c r="B39" s="125"/>
      <c r="C39" s="46" t="s">
        <v>0</v>
      </c>
      <c r="D39" s="122" t="s">
        <v>67</v>
      </c>
      <c r="E39" s="123"/>
      <c r="F39" s="124"/>
      <c r="G39" s="171"/>
      <c r="H39" s="166" t="s">
        <v>10</v>
      </c>
      <c r="I39" s="165"/>
      <c r="J39" s="107">
        <v>0.28000000000000003</v>
      </c>
      <c r="K39" s="165"/>
      <c r="L39" s="167">
        <v>3000</v>
      </c>
      <c r="M39" s="168"/>
      <c r="N39" s="169"/>
      <c r="O39" s="50"/>
      <c r="P39" s="161" t="str">
        <f>IF(J39&lt;0.07,$S$37,$S$39)</f>
        <v>BAD</v>
      </c>
      <c r="Q39" s="4"/>
      <c r="S39" t="s">
        <v>51</v>
      </c>
    </row>
    <row r="40" spans="2:19" ht="6" customHeight="1" thickBot="1" x14ac:dyDescent="0.25">
      <c r="B40" s="125"/>
      <c r="C40" s="46" t="s">
        <v>0</v>
      </c>
      <c r="D40" s="170"/>
      <c r="E40" s="170"/>
      <c r="F40" s="170"/>
      <c r="G40" s="170"/>
      <c r="H40" s="170"/>
      <c r="I40" s="170"/>
      <c r="J40" s="170"/>
      <c r="K40" s="170"/>
      <c r="L40" s="170"/>
      <c r="M40" s="170"/>
      <c r="N40" s="170"/>
      <c r="O40" s="80"/>
      <c r="P40" s="80"/>
      <c r="Q40" s="4"/>
    </row>
    <row r="41" spans="2:19" ht="22" customHeight="1" thickBot="1" x14ac:dyDescent="0.25">
      <c r="B41" s="125"/>
      <c r="C41" s="46" t="s">
        <v>0</v>
      </c>
      <c r="D41" s="122" t="s">
        <v>60</v>
      </c>
      <c r="E41" s="123"/>
      <c r="F41" s="124"/>
      <c r="G41" s="165"/>
      <c r="H41" s="166" t="s">
        <v>10</v>
      </c>
      <c r="I41" s="165"/>
      <c r="J41" s="107">
        <v>0.11</v>
      </c>
      <c r="K41" s="165"/>
      <c r="L41" s="167">
        <v>6500</v>
      </c>
      <c r="M41" s="168"/>
      <c r="N41" s="169"/>
      <c r="O41" s="50"/>
      <c r="P41" s="161" t="str">
        <f>IF(J41&lt;0.07,$S$37,$S$39)</f>
        <v>BAD</v>
      </c>
      <c r="Q41" s="4"/>
    </row>
    <row r="42" spans="2:19" ht="6" customHeight="1" thickBot="1" x14ac:dyDescent="0.25">
      <c r="B42" s="125"/>
      <c r="C42" s="46" t="s">
        <v>0</v>
      </c>
      <c r="D42" s="172"/>
      <c r="E42" s="172"/>
      <c r="F42" s="173"/>
      <c r="G42" s="165"/>
      <c r="H42" s="172"/>
      <c r="I42" s="165"/>
      <c r="J42" s="174"/>
      <c r="K42" s="165"/>
      <c r="L42" s="173"/>
      <c r="M42" s="165"/>
      <c r="N42" s="165"/>
      <c r="O42" s="50"/>
      <c r="P42" s="50"/>
      <c r="Q42" s="4"/>
    </row>
    <row r="43" spans="2:19" ht="22" customHeight="1" thickBot="1" x14ac:dyDescent="0.25">
      <c r="B43" s="125"/>
      <c r="C43" s="46" t="s">
        <v>0</v>
      </c>
      <c r="D43" s="122" t="s">
        <v>57</v>
      </c>
      <c r="E43" s="123"/>
      <c r="F43" s="124"/>
      <c r="G43" s="165"/>
      <c r="H43" s="166" t="s">
        <v>19</v>
      </c>
      <c r="I43" s="165"/>
      <c r="J43" s="107">
        <v>3.4000000000000002E-2</v>
      </c>
      <c r="K43" s="165"/>
      <c r="L43" s="167">
        <v>600000</v>
      </c>
      <c r="M43" s="168"/>
      <c r="N43" s="169"/>
      <c r="O43" s="50"/>
      <c r="P43" s="161" t="str">
        <f>IF(J43&lt;0.07,$S$37,$S$39)</f>
        <v>GOOD</v>
      </c>
      <c r="Q43" s="4"/>
    </row>
    <row r="44" spans="2:19" ht="6" customHeight="1" thickBot="1" x14ac:dyDescent="0.25">
      <c r="B44" s="125"/>
      <c r="C44" s="46" t="s">
        <v>0</v>
      </c>
      <c r="D44" s="172"/>
      <c r="E44" s="172"/>
      <c r="F44" s="173"/>
      <c r="G44" s="165"/>
      <c r="H44" s="172"/>
      <c r="I44" s="165"/>
      <c r="J44" s="174"/>
      <c r="K44" s="165"/>
      <c r="L44" s="173"/>
      <c r="M44" s="165"/>
      <c r="N44" s="165"/>
      <c r="O44" s="50"/>
      <c r="P44" s="50"/>
      <c r="Q44" s="4"/>
    </row>
    <row r="45" spans="2:19" ht="22" customHeight="1" thickBot="1" x14ac:dyDescent="0.25">
      <c r="B45" s="125"/>
      <c r="C45" s="46" t="s">
        <v>0</v>
      </c>
      <c r="D45" s="122"/>
      <c r="E45" s="123"/>
      <c r="F45" s="124"/>
      <c r="G45" s="165"/>
      <c r="H45" s="166" t="s">
        <v>54</v>
      </c>
      <c r="I45" s="165"/>
      <c r="J45" s="107">
        <v>0</v>
      </c>
      <c r="K45" s="165"/>
      <c r="L45" s="167">
        <v>0</v>
      </c>
      <c r="M45" s="168"/>
      <c r="N45" s="169"/>
      <c r="O45" s="50"/>
      <c r="P45" s="161" t="str">
        <f>IF(J45&lt;0.07,$S$37,$S$39)</f>
        <v>GOOD</v>
      </c>
      <c r="Q45" s="4"/>
    </row>
    <row r="46" spans="2:19" ht="6" customHeight="1" thickBot="1" x14ac:dyDescent="0.25">
      <c r="B46" s="125"/>
      <c r="C46" s="46" t="s">
        <v>59</v>
      </c>
      <c r="D46" s="172"/>
      <c r="E46" s="172"/>
      <c r="F46" s="173"/>
      <c r="G46" s="165"/>
      <c r="H46" s="172"/>
      <c r="I46" s="165"/>
      <c r="J46" s="174" t="s">
        <v>0</v>
      </c>
      <c r="K46" s="165"/>
      <c r="L46" s="173"/>
      <c r="M46" s="165"/>
      <c r="N46" s="165"/>
      <c r="O46" s="50"/>
      <c r="P46" s="50"/>
      <c r="Q46" s="4"/>
    </row>
    <row r="47" spans="2:19" ht="22" customHeight="1" thickBot="1" x14ac:dyDescent="0.25">
      <c r="B47" s="125"/>
      <c r="C47" s="46"/>
      <c r="D47" s="122"/>
      <c r="E47" s="123"/>
      <c r="F47" s="124"/>
      <c r="G47" s="165"/>
      <c r="H47" s="166" t="s">
        <v>54</v>
      </c>
      <c r="I47" s="165"/>
      <c r="J47" s="107">
        <v>0</v>
      </c>
      <c r="K47" s="165"/>
      <c r="L47" s="167">
        <v>0</v>
      </c>
      <c r="M47" s="168"/>
      <c r="N47" s="169"/>
      <c r="O47" s="50"/>
      <c r="P47" s="161" t="str">
        <f>IF(J47&lt;0.07,$S$37,$S$39)</f>
        <v>GOOD</v>
      </c>
      <c r="Q47" s="4"/>
    </row>
    <row r="48" spans="2:19" ht="7" customHeight="1" x14ac:dyDescent="0.2">
      <c r="B48" s="63"/>
      <c r="C48" s="47"/>
      <c r="D48" s="153"/>
      <c r="E48" s="153"/>
      <c r="F48" s="153"/>
      <c r="G48" s="153"/>
      <c r="H48" s="153"/>
      <c r="I48" s="153"/>
      <c r="J48" s="153"/>
      <c r="K48" s="153"/>
      <c r="L48" s="153"/>
      <c r="M48" s="153"/>
      <c r="N48" s="153"/>
      <c r="O48" s="153"/>
      <c r="P48" s="153"/>
      <c r="Q48" s="4"/>
    </row>
    <row r="49" spans="2:26" ht="44" customHeight="1" x14ac:dyDescent="0.2">
      <c r="B49" s="2"/>
      <c r="C49" s="19"/>
      <c r="D49" s="18" t="s">
        <v>0</v>
      </c>
      <c r="E49" s="19"/>
      <c r="F49" s="20" t="s">
        <v>0</v>
      </c>
      <c r="H49" s="131" t="s">
        <v>75</v>
      </c>
      <c r="I49" s="132"/>
      <c r="J49" s="133"/>
      <c r="K49" s="19"/>
      <c r="L49" s="162">
        <f>SUM(L37:L47)</f>
        <v>612000</v>
      </c>
      <c r="M49" s="163"/>
      <c r="N49" s="164"/>
      <c r="O49" s="19"/>
      <c r="P49" s="19"/>
      <c r="Q49" s="4"/>
    </row>
    <row r="50" spans="2:26" ht="17" customHeight="1" x14ac:dyDescent="0.2">
      <c r="B50" s="129"/>
      <c r="C50" s="130"/>
      <c r="D50" s="130"/>
      <c r="E50" s="130"/>
      <c r="F50" s="130"/>
      <c r="G50" s="130"/>
      <c r="H50" s="130"/>
      <c r="I50" s="130"/>
      <c r="J50" s="130"/>
      <c r="K50" s="130"/>
      <c r="L50" s="130"/>
      <c r="M50" s="130"/>
      <c r="N50" s="130"/>
      <c r="O50" s="130"/>
      <c r="P50" s="130"/>
      <c r="Q50" s="4"/>
    </row>
    <row r="51" spans="2:26" ht="45" customHeight="1" x14ac:dyDescent="0.2">
      <c r="B51" s="119" t="s">
        <v>88</v>
      </c>
      <c r="C51" s="120"/>
      <c r="D51" s="120"/>
      <c r="E51" s="120"/>
      <c r="F51" s="120"/>
      <c r="G51" s="120"/>
      <c r="H51" s="120"/>
      <c r="I51" s="120"/>
      <c r="J51" s="120"/>
      <c r="K51" s="120"/>
      <c r="L51" s="120"/>
      <c r="M51" s="120"/>
      <c r="N51" s="120"/>
      <c r="O51" s="120"/>
      <c r="P51" s="120"/>
      <c r="Q51" s="121"/>
    </row>
    <row r="52" spans="2:26" ht="8" customHeight="1" x14ac:dyDescent="0.2">
      <c r="B52" s="134"/>
      <c r="C52" s="135"/>
      <c r="D52" s="135"/>
      <c r="E52" s="135"/>
      <c r="F52" s="135"/>
      <c r="G52" s="135"/>
      <c r="H52" s="135"/>
      <c r="I52" s="135"/>
      <c r="J52" s="135"/>
      <c r="K52" s="135"/>
      <c r="L52" s="135"/>
      <c r="M52" s="135"/>
      <c r="N52" s="135"/>
      <c r="O52" s="135"/>
      <c r="P52" s="135"/>
      <c r="Q52" s="136"/>
    </row>
    <row r="53" spans="2:26" ht="40" customHeight="1" x14ac:dyDescent="0.2">
      <c r="B53" s="65"/>
      <c r="C53" s="110"/>
      <c r="D53" s="115" t="s">
        <v>74</v>
      </c>
      <c r="E53" s="115"/>
      <c r="F53" s="115"/>
      <c r="G53" s="115"/>
      <c r="H53" s="115"/>
      <c r="I53" s="115"/>
      <c r="J53" s="115"/>
      <c r="K53" s="115"/>
      <c r="L53" s="115"/>
      <c r="M53" s="115"/>
      <c r="N53" s="115"/>
      <c r="O53" s="115"/>
      <c r="P53" s="115"/>
      <c r="Q53" s="109"/>
    </row>
    <row r="54" spans="2:26" ht="37" customHeight="1" x14ac:dyDescent="0.2">
      <c r="B54" s="65"/>
      <c r="C54" s="59" t="s">
        <v>0</v>
      </c>
      <c r="D54" s="60" t="s">
        <v>49</v>
      </c>
      <c r="E54" s="61"/>
      <c r="F54" s="60" t="s">
        <v>48</v>
      </c>
      <c r="G54" s="60"/>
      <c r="H54" s="60" t="s">
        <v>53</v>
      </c>
      <c r="I54" s="60"/>
      <c r="J54" s="60" t="s">
        <v>81</v>
      </c>
      <c r="K54" s="60"/>
      <c r="L54" s="60" t="s">
        <v>71</v>
      </c>
      <c r="M54" s="60"/>
      <c r="N54" s="60" t="s">
        <v>63</v>
      </c>
      <c r="O54" s="60"/>
      <c r="P54" s="60" t="s">
        <v>64</v>
      </c>
      <c r="Q54" s="4"/>
    </row>
    <row r="55" spans="2:26" ht="18" customHeight="1" x14ac:dyDescent="0.2">
      <c r="B55" s="125" t="s">
        <v>0</v>
      </c>
      <c r="C55" s="19"/>
      <c r="D55" s="175">
        <f>LARGE(J37:J47,1)</f>
        <v>0.28000000000000003</v>
      </c>
      <c r="E55" s="176"/>
      <c r="F55" s="177">
        <f>VLOOKUP(D55,$J$37:$N$47,3,0)</f>
        <v>3000</v>
      </c>
      <c r="G55" s="178"/>
      <c r="H55" s="179" t="s">
        <v>18</v>
      </c>
      <c r="I55" s="178"/>
      <c r="J55" s="180" t="s">
        <v>80</v>
      </c>
      <c r="K55" s="176"/>
      <c r="L55" s="179">
        <f>'Min and Set REPAYMENTS'!C8</f>
        <v>271</v>
      </c>
      <c r="M55" s="176"/>
      <c r="N55" s="181">
        <f>'Min and Set REPAYMENTS'!D8</f>
        <v>8814.2350589721755</v>
      </c>
      <c r="O55" s="176"/>
      <c r="P55" s="181">
        <f>'Min and Set REPAYMENTS'!F8</f>
        <v>11231.597406543204</v>
      </c>
      <c r="Q55" s="4"/>
    </row>
    <row r="56" spans="2:26" ht="7" customHeight="1" x14ac:dyDescent="0.2">
      <c r="B56" s="125"/>
      <c r="C56" s="58"/>
      <c r="D56" s="182" t="s">
        <v>0</v>
      </c>
      <c r="E56" s="176"/>
      <c r="F56" s="176"/>
      <c r="G56" s="178"/>
      <c r="H56" s="178"/>
      <c r="I56" s="178"/>
      <c r="J56" s="183"/>
      <c r="K56" s="176"/>
      <c r="L56" s="178"/>
      <c r="M56" s="176"/>
      <c r="N56" s="184"/>
      <c r="O56" s="176"/>
      <c r="P56" s="184"/>
      <c r="Q56" s="4"/>
    </row>
    <row r="57" spans="2:26" ht="18" customHeight="1" x14ac:dyDescent="0.2">
      <c r="B57" s="125"/>
      <c r="C57" s="58"/>
      <c r="D57" s="175">
        <f>LARGE(J37:J47,2)</f>
        <v>0.22</v>
      </c>
      <c r="E57" s="176"/>
      <c r="F57" s="177">
        <f>VLOOKUP(D57,$J$37:$N$47,3,0)</f>
        <v>2500</v>
      </c>
      <c r="G57" s="178"/>
      <c r="H57" s="179" t="s">
        <v>18</v>
      </c>
      <c r="I57" s="178"/>
      <c r="J57" s="180" t="s">
        <v>80</v>
      </c>
      <c r="K57" s="176"/>
      <c r="L57" s="179">
        <f>'Min and Set REPAYMENTS'!P8</f>
        <v>225</v>
      </c>
      <c r="M57" s="176"/>
      <c r="N57" s="181">
        <f>'Min and Set REPAYMENTS'!Q8</f>
        <v>3591.297904554694</v>
      </c>
      <c r="O57" s="176"/>
      <c r="P57" s="181">
        <f>'Min and Set REPAYMENTS'!S8</f>
        <v>6104.4754708662913</v>
      </c>
      <c r="Q57" s="4"/>
    </row>
    <row r="58" spans="2:26" ht="6" customHeight="1" x14ac:dyDescent="0.2">
      <c r="B58" s="125"/>
      <c r="C58" s="58"/>
      <c r="D58" s="182" t="s">
        <v>0</v>
      </c>
      <c r="E58" s="176"/>
      <c r="F58" s="176"/>
      <c r="G58" s="178"/>
      <c r="H58" s="178"/>
      <c r="I58" s="178"/>
      <c r="J58" s="185"/>
      <c r="K58" s="176"/>
      <c r="L58" s="178"/>
      <c r="M58" s="176"/>
      <c r="N58" s="176"/>
      <c r="O58" s="176"/>
      <c r="P58" s="176"/>
      <c r="Q58" s="4"/>
      <c r="Z58" s="105"/>
    </row>
    <row r="59" spans="2:26" x14ac:dyDescent="0.2">
      <c r="B59" s="125"/>
      <c r="C59" s="58"/>
      <c r="D59" s="175">
        <f>LARGE(J37:J47,3)</f>
        <v>0.11</v>
      </c>
      <c r="E59" s="176"/>
      <c r="F59" s="177">
        <f>VLOOKUP(D59,$J$37:$N$47,3,0)</f>
        <v>6500</v>
      </c>
      <c r="G59" s="178"/>
      <c r="H59" s="179" t="s">
        <v>18</v>
      </c>
      <c r="I59" s="178"/>
      <c r="J59" s="180" t="s">
        <v>80</v>
      </c>
      <c r="K59" s="176"/>
      <c r="L59" s="179">
        <f>'Min and Set REPAYMENTS'!AG8</f>
        <v>30</v>
      </c>
      <c r="M59" s="176"/>
      <c r="N59" s="186">
        <f>'Min and Set REPAYMENTS'!AH8</f>
        <v>959.03374529555902</v>
      </c>
      <c r="O59" s="176"/>
      <c r="P59" s="181">
        <f>'Min and Set REPAYMENTS'!AJ8</f>
        <v>7459.0337452955591</v>
      </c>
      <c r="Q59" s="4"/>
    </row>
    <row r="60" spans="2:26" ht="15" customHeight="1" x14ac:dyDescent="0.2">
      <c r="B60" s="125"/>
      <c r="C60" s="58"/>
      <c r="D60" s="187"/>
      <c r="E60" s="187"/>
      <c r="F60" s="187"/>
      <c r="G60" s="187"/>
      <c r="H60" s="187"/>
      <c r="I60" s="187"/>
      <c r="J60" s="187"/>
      <c r="K60" s="187"/>
      <c r="L60" s="187"/>
      <c r="M60" s="187"/>
      <c r="N60" s="187"/>
      <c r="O60" s="187"/>
      <c r="P60" s="187"/>
      <c r="Q60" s="4"/>
    </row>
    <row r="61" spans="2:26" ht="30" customHeight="1" x14ac:dyDescent="0.25">
      <c r="B61" s="125"/>
      <c r="C61" s="58"/>
      <c r="D61" s="188" t="s">
        <v>76</v>
      </c>
      <c r="E61" s="189"/>
      <c r="F61" s="190">
        <f>SUM(F55:F59)</f>
        <v>12000</v>
      </c>
      <c r="G61" s="191"/>
      <c r="H61" s="192"/>
      <c r="I61" s="191"/>
      <c r="J61" s="191"/>
      <c r="K61" s="191"/>
      <c r="L61" s="193">
        <f>LARGE(L55:L59,1)</f>
        <v>271</v>
      </c>
      <c r="M61" s="189"/>
      <c r="N61" s="194">
        <f>SUM(N55:N59)</f>
        <v>13364.566708822429</v>
      </c>
      <c r="O61" s="195"/>
      <c r="P61" s="190">
        <f>SUM(P55:P59)</f>
        <v>24795.106622705054</v>
      </c>
      <c r="Q61" s="4"/>
      <c r="R61" s="90" t="str">
        <f>TEXT(L61/12,0)</f>
        <v>23</v>
      </c>
      <c r="T61" s="55" t="str">
        <f>TEXT(N61,0)</f>
        <v>13365</v>
      </c>
      <c r="U61" s="55" t="str">
        <f>TEXT(P61,0)</f>
        <v>24795</v>
      </c>
    </row>
    <row r="62" spans="2:26" ht="6" customHeight="1" x14ac:dyDescent="0.2">
      <c r="B62" s="125"/>
      <c r="C62" s="58"/>
      <c r="D62" s="66"/>
      <c r="E62" s="17"/>
      <c r="F62" s="17"/>
      <c r="G62" s="49"/>
      <c r="H62" s="49"/>
      <c r="I62" s="49"/>
      <c r="J62" s="50"/>
      <c r="K62" s="17"/>
      <c r="L62" s="17"/>
      <c r="M62" s="17"/>
      <c r="N62" s="17"/>
      <c r="O62" s="17"/>
      <c r="P62" s="17"/>
      <c r="Q62" s="4"/>
    </row>
    <row r="63" spans="2:26" ht="14" customHeight="1" x14ac:dyDescent="0.2">
      <c r="B63" s="63"/>
      <c r="C63" s="19"/>
      <c r="D63" s="29"/>
      <c r="E63" s="19"/>
      <c r="F63" s="19"/>
      <c r="J63" s="10"/>
      <c r="K63" s="19"/>
      <c r="L63" s="19"/>
      <c r="M63" s="19"/>
      <c r="N63" s="19"/>
      <c r="O63" s="19"/>
      <c r="P63" s="19"/>
      <c r="Q63" s="4"/>
    </row>
    <row r="64" spans="2:26" ht="41" customHeight="1" x14ac:dyDescent="0.2">
      <c r="B64" s="63"/>
      <c r="C64" s="108"/>
      <c r="D64" s="115" t="s">
        <v>77</v>
      </c>
      <c r="E64" s="115"/>
      <c r="F64" s="115"/>
      <c r="G64" s="115"/>
      <c r="H64" s="115"/>
      <c r="I64" s="115"/>
      <c r="J64" s="115"/>
      <c r="K64" s="115"/>
      <c r="L64" s="115"/>
      <c r="M64" s="115"/>
      <c r="N64" s="115"/>
      <c r="O64" s="115"/>
      <c r="P64" s="115"/>
      <c r="Q64" s="109"/>
    </row>
    <row r="65" spans="2:27" ht="32" customHeight="1" x14ac:dyDescent="0.2">
      <c r="B65" s="125" t="s">
        <v>0</v>
      </c>
      <c r="C65" s="59" t="s">
        <v>0</v>
      </c>
      <c r="D65" s="60" t="s">
        <v>49</v>
      </c>
      <c r="E65" s="61"/>
      <c r="F65" s="60" t="s">
        <v>48</v>
      </c>
      <c r="G65" s="60"/>
      <c r="H65" s="60" t="s">
        <v>53</v>
      </c>
      <c r="I65" s="60"/>
      <c r="J65" s="60" t="s">
        <v>81</v>
      </c>
      <c r="K65" s="60"/>
      <c r="L65" s="60" t="s">
        <v>71</v>
      </c>
      <c r="M65" s="60"/>
      <c r="N65" s="60" t="s">
        <v>63</v>
      </c>
      <c r="O65" s="60"/>
      <c r="P65" s="60" t="s">
        <v>64</v>
      </c>
      <c r="Q65" s="4"/>
    </row>
    <row r="66" spans="2:27" ht="17" customHeight="1" x14ac:dyDescent="0.2">
      <c r="B66" s="125"/>
      <c r="C66" s="19"/>
      <c r="D66" s="196">
        <f>D55</f>
        <v>0.28000000000000003</v>
      </c>
      <c r="E66" s="176"/>
      <c r="F66" s="177">
        <f>VLOOKUP(D66,$J$37:$N$47,3,0)</f>
        <v>3000</v>
      </c>
      <c r="G66" s="178"/>
      <c r="H66" s="185" t="s">
        <v>55</v>
      </c>
      <c r="I66" s="178"/>
      <c r="J66" s="204">
        <v>500</v>
      </c>
      <c r="K66" s="176"/>
      <c r="L66" s="197">
        <f>'Min and Set REPAYMENTS'!H8</f>
        <v>7</v>
      </c>
      <c r="M66" s="176"/>
      <c r="N66" s="186">
        <f>'Min and Set REPAYMENTS'!I8</f>
        <v>270.91222281205756</v>
      </c>
      <c r="O66" s="176"/>
      <c r="P66" s="186">
        <f>'Min and Set REPAYMENTS'!K8</f>
        <v>3270.9122228120577</v>
      </c>
      <c r="Q66" s="4"/>
    </row>
    <row r="67" spans="2:27" ht="7" customHeight="1" x14ac:dyDescent="0.2">
      <c r="B67" s="125"/>
      <c r="C67" s="58"/>
      <c r="D67" s="198" t="s">
        <v>0</v>
      </c>
      <c r="E67" s="176"/>
      <c r="F67" s="176"/>
      <c r="G67" s="178"/>
      <c r="H67" s="178"/>
      <c r="I67" s="178"/>
      <c r="J67" s="183"/>
      <c r="K67" s="176"/>
      <c r="L67" s="199"/>
      <c r="M67" s="176"/>
      <c r="N67" s="184"/>
      <c r="O67" s="176"/>
      <c r="P67" s="184"/>
      <c r="Q67" s="4"/>
    </row>
    <row r="68" spans="2:27" ht="17" customHeight="1" x14ac:dyDescent="0.2">
      <c r="B68" s="125"/>
      <c r="C68" s="58"/>
      <c r="D68" s="196">
        <f>D57</f>
        <v>0.22</v>
      </c>
      <c r="E68" s="176"/>
      <c r="F68" s="177">
        <f>VLOOKUP(D68,$J$37:$N$47,3,0)</f>
        <v>2500</v>
      </c>
      <c r="G68" s="178"/>
      <c r="H68" s="185" t="s">
        <v>55</v>
      </c>
      <c r="I68" s="178"/>
      <c r="J68" s="204">
        <v>100</v>
      </c>
      <c r="K68" s="176"/>
      <c r="L68" s="197">
        <f>'Min and Set REPAYMENTS'!U8</f>
        <v>37</v>
      </c>
      <c r="M68" s="176"/>
      <c r="N68" s="186">
        <f>'Min and Set REPAYMENTS'!V8</f>
        <v>1162.3951078214916</v>
      </c>
      <c r="O68" s="176"/>
      <c r="P68" s="186">
        <f>'Min and Set REPAYMENTS'!X8</f>
        <v>3662.3951078214914</v>
      </c>
      <c r="Q68" s="4"/>
    </row>
    <row r="69" spans="2:27" ht="7" customHeight="1" x14ac:dyDescent="0.2">
      <c r="B69" s="125"/>
      <c r="C69" s="58"/>
      <c r="D69" s="198" t="s">
        <v>0</v>
      </c>
      <c r="E69" s="176"/>
      <c r="F69" s="176"/>
      <c r="G69" s="178"/>
      <c r="H69" s="178"/>
      <c r="I69" s="178"/>
      <c r="J69" s="185"/>
      <c r="K69" s="176"/>
      <c r="L69" s="199"/>
      <c r="M69" s="176"/>
      <c r="N69" s="176"/>
      <c r="O69" s="176"/>
      <c r="P69" s="176"/>
      <c r="Q69" s="4"/>
    </row>
    <row r="70" spans="2:27" ht="17" customHeight="1" x14ac:dyDescent="0.2">
      <c r="B70" s="125"/>
      <c r="C70" s="58"/>
      <c r="D70" s="196">
        <f>D59</f>
        <v>0.11</v>
      </c>
      <c r="E70" s="176"/>
      <c r="F70" s="177">
        <f>VLOOKUP(D70,$J$37:$N$47,3,0)</f>
        <v>6500</v>
      </c>
      <c r="G70" s="178"/>
      <c r="H70" s="185" t="s">
        <v>55</v>
      </c>
      <c r="I70" s="178"/>
      <c r="J70" s="204">
        <v>250</v>
      </c>
      <c r="K70" s="176"/>
      <c r="L70" s="197">
        <f>'Min and Set REPAYMENTS'!AG8</f>
        <v>30</v>
      </c>
      <c r="M70" s="176"/>
      <c r="N70" s="181">
        <f>'Min and Set REPAYMENTS'!AH8</f>
        <v>959.03374529555902</v>
      </c>
      <c r="O70" s="176"/>
      <c r="P70" s="181">
        <f>'Min and Set REPAYMENTS'!AJ8</f>
        <v>7459.0337452955591</v>
      </c>
      <c r="Q70" s="4"/>
    </row>
    <row r="71" spans="2:27" ht="12" customHeight="1" x14ac:dyDescent="0.2">
      <c r="B71" s="125"/>
      <c r="C71" s="58"/>
      <c r="D71" s="200"/>
      <c r="E71" s="176"/>
      <c r="F71" s="201"/>
      <c r="G71" s="178"/>
      <c r="H71" s="185"/>
      <c r="I71" s="178"/>
      <c r="J71" s="183"/>
      <c r="K71" s="176"/>
      <c r="L71" s="176"/>
      <c r="M71" s="176"/>
      <c r="N71" s="202"/>
      <c r="O71" s="176"/>
      <c r="P71" s="202"/>
      <c r="Q71" s="4"/>
    </row>
    <row r="72" spans="2:27" ht="27" customHeight="1" x14ac:dyDescent="0.25">
      <c r="B72" s="125"/>
      <c r="C72" s="58"/>
      <c r="D72" s="188" t="s">
        <v>76</v>
      </c>
      <c r="E72" s="203"/>
      <c r="F72" s="190">
        <f>SUM(F66:F70)</f>
        <v>12000</v>
      </c>
      <c r="G72" s="191"/>
      <c r="H72" s="191"/>
      <c r="I72" s="191"/>
      <c r="J72" s="193"/>
      <c r="K72" s="189"/>
      <c r="L72" s="193">
        <f>LARGE(L66:L70,1)</f>
        <v>37</v>
      </c>
      <c r="M72" s="189"/>
      <c r="N72" s="190">
        <f>SUM(N66:N70)</f>
        <v>2392.3410759291082</v>
      </c>
      <c r="O72" s="195"/>
      <c r="P72" s="190">
        <f>SUM(P66:P70)</f>
        <v>14392.341075929107</v>
      </c>
      <c r="Q72" s="4"/>
      <c r="R72" s="90" t="str">
        <f>TEXT(L72/12,0)</f>
        <v>3</v>
      </c>
      <c r="T72" s="55" t="str">
        <f>TEXT(N72,0)</f>
        <v>2392</v>
      </c>
      <c r="U72" s="55" t="str">
        <f>TEXT(P72,0)</f>
        <v>14392</v>
      </c>
    </row>
    <row r="73" spans="2:27" ht="14" customHeight="1" x14ac:dyDescent="0.2">
      <c r="B73" s="65"/>
      <c r="C73" s="58"/>
      <c r="D73" s="66"/>
      <c r="E73" s="17"/>
      <c r="F73" s="17"/>
      <c r="G73" s="49"/>
      <c r="H73" s="49"/>
      <c r="I73" s="49"/>
      <c r="J73" s="50"/>
      <c r="K73" s="17"/>
      <c r="L73" s="17"/>
      <c r="M73" s="17"/>
      <c r="N73" s="17"/>
      <c r="O73" s="17"/>
      <c r="P73" s="17"/>
      <c r="Q73" s="4"/>
    </row>
    <row r="74" spans="2:27" ht="45" customHeight="1" x14ac:dyDescent="0.2">
      <c r="B74" s="126" t="s">
        <v>107</v>
      </c>
      <c r="C74" s="127"/>
      <c r="D74" s="127"/>
      <c r="E74" s="127"/>
      <c r="F74" s="127"/>
      <c r="G74" s="127"/>
      <c r="H74" s="127"/>
      <c r="I74" s="127"/>
      <c r="J74" s="127"/>
      <c r="K74" s="127"/>
      <c r="L74" s="127"/>
      <c r="M74" s="127"/>
      <c r="N74" s="127"/>
      <c r="O74" s="127"/>
      <c r="P74" s="127"/>
      <c r="Q74" s="128"/>
    </row>
    <row r="75" spans="2:27" ht="6" customHeight="1" x14ac:dyDescent="0.25">
      <c r="B75" s="65"/>
      <c r="C75" s="58"/>
      <c r="D75" s="73"/>
      <c r="E75" s="74"/>
      <c r="F75" s="81"/>
      <c r="G75" s="75"/>
      <c r="H75" s="75"/>
      <c r="I75" s="75"/>
      <c r="J75" s="76"/>
      <c r="K75" s="74"/>
      <c r="L75" s="74"/>
      <c r="M75" s="74"/>
      <c r="N75" s="81"/>
      <c r="O75" s="72"/>
      <c r="P75" s="81"/>
      <c r="Q75" s="4"/>
    </row>
    <row r="76" spans="2:27" ht="32" customHeight="1" x14ac:dyDescent="0.2">
      <c r="B76" s="149" t="s">
        <v>101</v>
      </c>
      <c r="C76" s="150"/>
      <c r="D76" s="150"/>
      <c r="E76" s="150"/>
      <c r="F76" s="150"/>
      <c r="G76" s="150"/>
      <c r="H76" s="150"/>
      <c r="I76" s="150"/>
      <c r="J76" s="150"/>
      <c r="K76" s="150"/>
      <c r="L76" s="150"/>
      <c r="M76" s="150"/>
      <c r="N76" s="150"/>
      <c r="O76" s="150"/>
      <c r="P76" s="150"/>
      <c r="Q76" s="151"/>
    </row>
    <row r="77" spans="2:27" ht="17" customHeight="1" x14ac:dyDescent="0.25">
      <c r="B77" s="65"/>
      <c r="C77" s="58"/>
      <c r="D77" s="73"/>
      <c r="E77" s="74"/>
      <c r="F77" s="81"/>
      <c r="G77" s="75"/>
      <c r="H77" s="75"/>
      <c r="I77" s="75"/>
      <c r="J77" s="76"/>
      <c r="K77" s="74"/>
      <c r="L77" s="74"/>
      <c r="M77" s="74"/>
      <c r="N77" s="81"/>
      <c r="O77" s="72"/>
      <c r="P77" s="81"/>
      <c r="Q77" s="4"/>
    </row>
    <row r="78" spans="2:27" ht="40" customHeight="1" x14ac:dyDescent="0.2">
      <c r="B78" s="65"/>
      <c r="C78" s="58"/>
      <c r="D78" s="152" t="s">
        <v>96</v>
      </c>
      <c r="E78" s="152"/>
      <c r="F78" s="152"/>
      <c r="G78" s="152"/>
      <c r="H78" s="152"/>
      <c r="I78" s="152"/>
      <c r="J78" s="152"/>
      <c r="K78" s="152"/>
      <c r="L78" s="152"/>
      <c r="M78" s="152"/>
      <c r="N78" s="152"/>
      <c r="O78" s="152"/>
      <c r="P78" s="152"/>
      <c r="Q78" s="4"/>
    </row>
    <row r="79" spans="2:27" ht="22" customHeight="1" x14ac:dyDescent="0.2">
      <c r="B79" s="65"/>
      <c r="C79" s="59" t="s">
        <v>0</v>
      </c>
      <c r="D79" s="205" t="s">
        <v>92</v>
      </c>
      <c r="E79" s="206"/>
      <c r="F79" s="205" t="s">
        <v>91</v>
      </c>
      <c r="G79" s="205"/>
      <c r="H79" s="205" t="s">
        <v>48</v>
      </c>
      <c r="I79" s="205"/>
      <c r="J79" s="205" t="s">
        <v>81</v>
      </c>
      <c r="K79" s="205"/>
      <c r="L79" s="205" t="s">
        <v>71</v>
      </c>
      <c r="M79" s="205"/>
      <c r="N79" s="205" t="s">
        <v>63</v>
      </c>
      <c r="O79" s="205"/>
      <c r="P79" s="205" t="s">
        <v>64</v>
      </c>
      <c r="Q79" s="4"/>
      <c r="T79" t="s">
        <v>102</v>
      </c>
      <c r="U79" t="s">
        <v>103</v>
      </c>
    </row>
    <row r="80" spans="2:27" ht="23" customHeight="1" x14ac:dyDescent="0.25">
      <c r="B80" s="65" t="s">
        <v>0</v>
      </c>
      <c r="C80" s="19"/>
      <c r="D80" s="207" t="s">
        <v>93</v>
      </c>
      <c r="E80" s="176"/>
      <c r="F80" s="218">
        <v>18</v>
      </c>
      <c r="G80" s="178"/>
      <c r="H80" s="208">
        <f>SUM($F$55+$F$57+$F$59)</f>
        <v>12000</v>
      </c>
      <c r="I80" s="178"/>
      <c r="J80" s="209">
        <f>J32/R80</f>
        <v>500</v>
      </c>
      <c r="K80" s="176"/>
      <c r="L80" s="210">
        <f ca="1">CONSOLIDATED!C12</f>
        <v>24</v>
      </c>
      <c r="M80" s="176"/>
      <c r="N80" s="211">
        <f ca="1">CONSOLIDATED!D12</f>
        <v>161.34556656000001</v>
      </c>
      <c r="O80" s="176"/>
      <c r="P80" s="212">
        <f ca="1">N80+H80</f>
        <v>12161.345566559999</v>
      </c>
      <c r="Q80" s="4"/>
      <c r="R80">
        <v>12</v>
      </c>
      <c r="T80" s="90" t="str">
        <f ca="1">TEXT(L80/12,0)</f>
        <v>2</v>
      </c>
      <c r="U80" s="55" t="str">
        <f ca="1">TEXT(N80,0)</f>
        <v>161</v>
      </c>
      <c r="V80" s="55" t="str">
        <f ca="1">TEXT(P80,0)</f>
        <v>12161</v>
      </c>
      <c r="AA80" s="7"/>
    </row>
    <row r="81" spans="2:25" ht="22" customHeight="1" x14ac:dyDescent="0.2">
      <c r="B81" s="65"/>
      <c r="C81" s="19"/>
      <c r="D81" s="213" t="s">
        <v>94</v>
      </c>
      <c r="E81" s="176"/>
      <c r="F81" s="219">
        <v>0.24</v>
      </c>
      <c r="G81" s="178"/>
      <c r="H81" s="214"/>
      <c r="I81" s="178"/>
      <c r="J81" s="215"/>
      <c r="K81" s="176"/>
      <c r="L81" s="210"/>
      <c r="M81" s="176"/>
      <c r="N81" s="216"/>
      <c r="O81" s="176"/>
      <c r="P81" s="217"/>
      <c r="Q81" s="4"/>
      <c r="R81" s="95"/>
    </row>
    <row r="82" spans="2:25" ht="9" customHeight="1" x14ac:dyDescent="0.2">
      <c r="B82" s="65"/>
      <c r="C82" s="58"/>
      <c r="D82" s="94" t="s">
        <v>0</v>
      </c>
      <c r="E82" s="17"/>
      <c r="G82" s="49"/>
      <c r="H82" s="96"/>
      <c r="I82" s="49"/>
      <c r="J82" s="10" t="s">
        <v>0</v>
      </c>
      <c r="K82" s="17"/>
      <c r="L82" s="17"/>
      <c r="M82" s="17"/>
      <c r="N82" s="62"/>
      <c r="O82" s="17"/>
      <c r="P82" s="62"/>
      <c r="Q82" s="4"/>
    </row>
    <row r="83" spans="2:25" ht="40" customHeight="1" x14ac:dyDescent="0.2">
      <c r="B83" s="65"/>
      <c r="C83" s="58"/>
      <c r="D83" s="152" t="s">
        <v>97</v>
      </c>
      <c r="E83" s="152"/>
      <c r="F83" s="152"/>
      <c r="G83" s="152"/>
      <c r="H83" s="152"/>
      <c r="I83" s="152"/>
      <c r="J83" s="152"/>
      <c r="K83" s="152"/>
      <c r="L83" s="152"/>
      <c r="M83" s="152"/>
      <c r="N83" s="152"/>
      <c r="O83" s="152"/>
      <c r="P83" s="152"/>
      <c r="Q83" s="4"/>
    </row>
    <row r="84" spans="2:25" ht="6" customHeight="1" x14ac:dyDescent="0.2">
      <c r="B84" s="65"/>
      <c r="C84" s="58"/>
      <c r="D84" s="97"/>
      <c r="E84" s="97"/>
      <c r="F84" s="97"/>
      <c r="G84" s="97"/>
      <c r="H84" s="97"/>
      <c r="I84" s="97"/>
      <c r="J84" s="97"/>
      <c r="K84" s="97"/>
      <c r="L84" s="97"/>
      <c r="M84" s="97"/>
      <c r="N84" s="97"/>
      <c r="O84" s="97"/>
      <c r="P84" s="97"/>
      <c r="Q84" s="4"/>
    </row>
    <row r="85" spans="2:25" ht="26" customHeight="1" x14ac:dyDescent="0.2">
      <c r="B85" s="65"/>
      <c r="C85" s="58"/>
      <c r="D85" s="60" t="s">
        <v>92</v>
      </c>
      <c r="E85" s="61"/>
      <c r="F85" s="60" t="s">
        <v>91</v>
      </c>
      <c r="G85" s="60"/>
      <c r="H85" s="60" t="s">
        <v>48</v>
      </c>
      <c r="I85" s="60"/>
      <c r="J85" s="60" t="s">
        <v>81</v>
      </c>
      <c r="K85" s="60"/>
      <c r="L85" s="60" t="s">
        <v>71</v>
      </c>
      <c r="M85" s="60"/>
      <c r="N85" s="60" t="s">
        <v>63</v>
      </c>
      <c r="O85" s="60"/>
      <c r="P85" s="60" t="s">
        <v>64</v>
      </c>
      <c r="Q85" s="4"/>
    </row>
    <row r="86" spans="2:25" ht="44" customHeight="1" x14ac:dyDescent="0.2">
      <c r="B86" s="65"/>
      <c r="C86" s="58"/>
      <c r="D86" s="175" t="s">
        <v>90</v>
      </c>
      <c r="E86" s="176"/>
      <c r="F86" s="222">
        <v>3.2000000000000001E-2</v>
      </c>
      <c r="G86" s="178"/>
      <c r="H86" s="220">
        <f>SUM($F$55+$F$57+$F$59)</f>
        <v>12000</v>
      </c>
      <c r="I86" s="178"/>
      <c r="J86" s="221">
        <f>$J$32/12</f>
        <v>500</v>
      </c>
      <c r="K86" s="176"/>
      <c r="L86" s="197">
        <f>CONSOLIDATED!H12</f>
        <v>155</v>
      </c>
      <c r="M86" s="176"/>
      <c r="N86" s="194">
        <f>CONSOLIDATED!I12</f>
        <v>1076.7263503469453</v>
      </c>
      <c r="O86" s="176"/>
      <c r="P86" s="190">
        <f>N86+H86</f>
        <v>13076.726350346946</v>
      </c>
      <c r="Q86" s="4"/>
      <c r="R86">
        <v>0</v>
      </c>
      <c r="T86" s="90" t="str">
        <f>TEXT(L86/12,0)</f>
        <v>13</v>
      </c>
      <c r="U86" s="55" t="str">
        <f>TEXT(N86,0)</f>
        <v>1077</v>
      </c>
      <c r="V86" s="55" t="str">
        <f>TEXT(P86,0)</f>
        <v>13077</v>
      </c>
    </row>
    <row r="87" spans="2:25" ht="7" customHeight="1" x14ac:dyDescent="0.2">
      <c r="B87" s="65"/>
      <c r="C87" s="58"/>
      <c r="D87" s="77"/>
      <c r="E87" s="48"/>
      <c r="F87" s="98"/>
      <c r="G87" s="49"/>
      <c r="H87" s="51"/>
      <c r="I87" s="49"/>
      <c r="J87" s="89"/>
      <c r="K87" s="17"/>
      <c r="L87" s="79"/>
      <c r="M87" s="17"/>
      <c r="N87" s="68"/>
      <c r="O87" s="17"/>
      <c r="P87" s="68"/>
      <c r="Q87" s="4"/>
    </row>
    <row r="88" spans="2:25" ht="40" customHeight="1" x14ac:dyDescent="0.2">
      <c r="B88" s="65"/>
      <c r="C88" s="58"/>
      <c r="D88" s="152" t="s">
        <v>98</v>
      </c>
      <c r="E88" s="152"/>
      <c r="F88" s="152"/>
      <c r="G88" s="152"/>
      <c r="H88" s="152"/>
      <c r="I88" s="152"/>
      <c r="J88" s="152"/>
      <c r="K88" s="152"/>
      <c r="L88" s="152"/>
      <c r="M88" s="152"/>
      <c r="N88" s="152"/>
      <c r="O88" s="152"/>
      <c r="P88" s="152"/>
      <c r="Q88" s="4"/>
    </row>
    <row r="89" spans="2:25" ht="22" customHeight="1" x14ac:dyDescent="0.2">
      <c r="B89" s="65"/>
      <c r="C89" s="58"/>
      <c r="D89" s="60" t="s">
        <v>92</v>
      </c>
      <c r="E89" s="61"/>
      <c r="F89" s="60" t="s">
        <v>91</v>
      </c>
      <c r="G89" s="60"/>
      <c r="H89" s="60" t="s">
        <v>48</v>
      </c>
      <c r="I89" s="60"/>
      <c r="J89" s="60" t="s">
        <v>81</v>
      </c>
      <c r="K89" s="60"/>
      <c r="L89" s="60" t="s">
        <v>71</v>
      </c>
      <c r="M89" s="60"/>
      <c r="N89" s="60" t="s">
        <v>63</v>
      </c>
      <c r="O89" s="60"/>
      <c r="P89" s="60" t="s">
        <v>64</v>
      </c>
      <c r="Q89" s="4"/>
    </row>
    <row r="90" spans="2:25" ht="49" customHeight="1" x14ac:dyDescent="0.2">
      <c r="B90" s="65"/>
      <c r="C90" s="58"/>
      <c r="D90" s="175" t="s">
        <v>95</v>
      </c>
      <c r="E90" s="176"/>
      <c r="F90" s="222">
        <v>6.5000000000000002E-2</v>
      </c>
      <c r="G90" s="178"/>
      <c r="H90" s="220">
        <f>SUM($F$55+$F$57+$F$59)</f>
        <v>12000</v>
      </c>
      <c r="I90" s="178"/>
      <c r="J90" s="221">
        <f>$J$32/12</f>
        <v>500</v>
      </c>
      <c r="K90" s="176"/>
      <c r="L90" s="197">
        <f>CONSOLIDATED!M12</f>
        <v>191</v>
      </c>
      <c r="M90" s="176"/>
      <c r="N90" s="194">
        <f>CONSOLIDATED!N12</f>
        <v>2617.8662423168967</v>
      </c>
      <c r="O90" s="178"/>
      <c r="P90" s="190">
        <f>N90+H90</f>
        <v>14617.866242316897</v>
      </c>
      <c r="Q90" s="4"/>
      <c r="R90">
        <v>0</v>
      </c>
      <c r="T90" s="90" t="str">
        <f>TEXT(L90/12,0)</f>
        <v>16</v>
      </c>
      <c r="U90" s="55" t="str">
        <f>TEXT(N90,0)</f>
        <v>2618</v>
      </c>
      <c r="V90" s="55" t="str">
        <f>TEXT(P90,0)</f>
        <v>14618</v>
      </c>
      <c r="Y90" s="81"/>
    </row>
    <row r="91" spans="2:25" ht="6" customHeight="1" x14ac:dyDescent="0.2">
      <c r="B91" s="65"/>
      <c r="C91" s="58"/>
      <c r="D91" s="66"/>
      <c r="E91" s="17"/>
      <c r="F91" s="69"/>
      <c r="G91" s="49"/>
      <c r="H91" s="50"/>
      <c r="I91" s="49"/>
      <c r="J91" s="89"/>
      <c r="K91" s="17"/>
      <c r="L91" s="17"/>
      <c r="M91" s="17"/>
      <c r="N91" s="68"/>
      <c r="O91" s="17"/>
      <c r="P91" s="68"/>
      <c r="Q91" s="4"/>
    </row>
    <row r="92" spans="2:25" ht="17" customHeight="1" x14ac:dyDescent="0.25">
      <c r="B92" s="65"/>
      <c r="C92" s="58"/>
      <c r="D92" s="73"/>
      <c r="E92" s="74"/>
      <c r="F92" s="81"/>
      <c r="G92" s="75"/>
      <c r="H92" s="75"/>
      <c r="I92" s="75"/>
      <c r="J92" s="76"/>
      <c r="K92" s="74"/>
      <c r="L92" s="74"/>
      <c r="M92" s="74"/>
      <c r="N92" s="81"/>
      <c r="O92" s="72"/>
      <c r="P92" s="81"/>
      <c r="Q92" s="4"/>
    </row>
    <row r="93" spans="2:25" ht="6" customHeight="1" x14ac:dyDescent="0.2">
      <c r="B93" s="65"/>
      <c r="C93" s="58"/>
      <c r="D93" s="66"/>
      <c r="E93" s="17"/>
      <c r="F93" s="17"/>
      <c r="G93" s="49"/>
      <c r="H93" s="49"/>
      <c r="I93" s="49"/>
      <c r="J93" s="50"/>
      <c r="K93" s="17"/>
      <c r="L93" s="17"/>
      <c r="M93" s="17"/>
      <c r="N93" s="17"/>
      <c r="O93" s="17"/>
      <c r="P93" s="17"/>
      <c r="Q93" s="4"/>
    </row>
    <row r="94" spans="2:25" ht="39" customHeight="1" x14ac:dyDescent="0.2">
      <c r="B94" s="126" t="s">
        <v>89</v>
      </c>
      <c r="C94" s="127"/>
      <c r="D94" s="127"/>
      <c r="E94" s="127"/>
      <c r="F94" s="127"/>
      <c r="G94" s="127"/>
      <c r="H94" s="127"/>
      <c r="I94" s="127"/>
      <c r="J94" s="127"/>
      <c r="K94" s="127"/>
      <c r="L94" s="127"/>
      <c r="M94" s="127"/>
      <c r="N94" s="127"/>
      <c r="O94" s="127"/>
      <c r="P94" s="127"/>
      <c r="Q94" s="128"/>
    </row>
    <row r="95" spans="2:25" ht="7" customHeight="1" x14ac:dyDescent="0.2">
      <c r="B95" s="125" t="s">
        <v>0</v>
      </c>
      <c r="C95" s="19"/>
      <c r="D95" s="104"/>
      <c r="E95" s="104"/>
      <c r="F95" s="104"/>
      <c r="G95" s="104"/>
      <c r="H95" s="104"/>
      <c r="I95" s="104"/>
      <c r="J95" s="104"/>
      <c r="K95" s="104"/>
      <c r="L95" s="104"/>
      <c r="M95" s="104"/>
      <c r="N95" s="104"/>
      <c r="O95" s="104"/>
      <c r="P95" s="104"/>
      <c r="Q95" s="4"/>
    </row>
    <row r="96" spans="2:25" ht="59" customHeight="1" x14ac:dyDescent="0.2">
      <c r="B96" s="125"/>
      <c r="C96" s="19"/>
      <c r="D96" s="223" t="str">
        <f>"Paying off your "&amp;"$"&amp; F61 &amp;" BAD DEBT" &amp; " by MINIMUM MONTHLY REPAYMENTS, on their current Interest Rates, will take you " &amp; R61 &amp; " YEARS " &amp; "and cost you "  &amp; "$" &amp;  U61 &amp; ".00, of which " &amp; "$"  &amp; T61 &amp; ".00 is INTEREST."</f>
        <v>Paying off your $12000 BAD DEBT by MINIMUM MONTHLY REPAYMENTS, on their current Interest Rates, will take you 23 YEARS and cost you $24795.00, of which $13365.00 is INTEREST.</v>
      </c>
      <c r="E96" s="223"/>
      <c r="F96" s="223"/>
      <c r="G96" s="223"/>
      <c r="H96" s="223"/>
      <c r="I96" s="223"/>
      <c r="J96" s="223"/>
      <c r="K96" s="223"/>
      <c r="L96" s="223"/>
      <c r="M96" s="223"/>
      <c r="N96" s="223"/>
      <c r="O96" s="223"/>
      <c r="P96" s="223"/>
      <c r="Q96" s="4"/>
    </row>
    <row r="97" spans="2:17" ht="5" customHeight="1" x14ac:dyDescent="0.25">
      <c r="B97" s="125"/>
      <c r="C97" s="19"/>
      <c r="D97" s="224"/>
      <c r="E97" s="224"/>
      <c r="F97" s="224"/>
      <c r="G97" s="224"/>
      <c r="H97" s="224"/>
      <c r="I97" s="224"/>
      <c r="J97" s="224"/>
      <c r="K97" s="224"/>
      <c r="L97" s="224"/>
      <c r="M97" s="224"/>
      <c r="N97" s="224"/>
      <c r="O97" s="224"/>
      <c r="P97" s="224"/>
      <c r="Q97" s="4"/>
    </row>
    <row r="98" spans="2:17" ht="53" customHeight="1" x14ac:dyDescent="0.2">
      <c r="B98" s="125"/>
      <c r="C98" s="19"/>
      <c r="D98" s="223" t="str">
        <f>"Paying off your "&amp;"$"&amp; F72 &amp;" BAD DEBT"&amp;" by SET MONTHLY REPAYMENTS, on their current Interest Rates, will take you " &amp; R72  &amp; " YEARS " &amp; "and cost you " &amp; "$" &amp; U72 &amp; ".00, of which " &amp; "$" &amp; T72 &amp; ".00 is INTEREST."</f>
        <v>Paying off your $12000 BAD DEBT by SET MONTHLY REPAYMENTS, on their current Interest Rates, will take you 3 YEARS and cost you $14392.00, of which $2392.00 is INTEREST.</v>
      </c>
      <c r="E98" s="223"/>
      <c r="F98" s="223"/>
      <c r="G98" s="223"/>
      <c r="H98" s="223"/>
      <c r="I98" s="223"/>
      <c r="J98" s="223"/>
      <c r="K98" s="223"/>
      <c r="L98" s="223"/>
      <c r="M98" s="223"/>
      <c r="N98" s="223"/>
      <c r="O98" s="223"/>
      <c r="P98" s="223"/>
      <c r="Q98" s="4"/>
    </row>
    <row r="99" spans="2:17" ht="6" customHeight="1" x14ac:dyDescent="0.25">
      <c r="B99" s="63"/>
      <c r="C99" s="19"/>
      <c r="D99" s="224"/>
      <c r="E99" s="224"/>
      <c r="F99" s="224"/>
      <c r="G99" s="224"/>
      <c r="H99" s="224"/>
      <c r="I99" s="224"/>
      <c r="J99" s="224"/>
      <c r="K99" s="224"/>
      <c r="L99" s="224"/>
      <c r="M99" s="224"/>
      <c r="N99" s="224"/>
      <c r="O99" s="224"/>
      <c r="P99" s="224"/>
      <c r="Q99" s="4"/>
    </row>
    <row r="100" spans="2:17" ht="71" customHeight="1" x14ac:dyDescent="0.2">
      <c r="B100" s="63"/>
      <c r="C100" s="19"/>
      <c r="D100" s="223" t="str">
        <f ca="1">"Paying off your "&amp;"$"&amp; H80 &amp;" BAD DEBT" &amp; " by consolidating under an INTEREST FREE BALANCE TRANSER CREDIT CARD, with " &amp; F80 &amp; " MONTHS INTEREST FREE, with " &amp; T30 &amp; "% "  &amp; "of your take home salary each month, will take you " &amp; T80 &amp; " YEARS "  &amp;  " and cost you " &amp; "$" &amp; V80  &amp; ".00, of which "  &amp; "$" &amp; U80 &amp; ".00 is INTEREST."</f>
        <v>Paying off your $12000 BAD DEBT by consolidating under an INTEREST FREE BALANCE TRANSER CREDIT CARD, with 18 MONTHS INTEREST FREE, with 20% of your take home salary each month, will take you 2 YEARS  and cost you $12161.00, of which $161.00 is INTEREST.</v>
      </c>
      <c r="E100" s="223"/>
      <c r="F100" s="223"/>
      <c r="G100" s="223"/>
      <c r="H100" s="223"/>
      <c r="I100" s="223"/>
      <c r="J100" s="223"/>
      <c r="K100" s="223"/>
      <c r="L100" s="223"/>
      <c r="M100" s="223"/>
      <c r="N100" s="223"/>
      <c r="O100" s="223"/>
      <c r="P100" s="223"/>
      <c r="Q100" s="4"/>
    </row>
    <row r="101" spans="2:17" ht="18" customHeight="1" thickBot="1" x14ac:dyDescent="0.25">
      <c r="B101" s="21"/>
      <c r="C101" s="22"/>
      <c r="D101" s="22"/>
      <c r="E101" s="22"/>
      <c r="F101" s="22"/>
      <c r="G101" s="26"/>
      <c r="H101" s="26"/>
      <c r="I101" s="26"/>
      <c r="J101" s="12"/>
      <c r="K101" s="22"/>
      <c r="L101" s="22"/>
      <c r="M101" s="22"/>
      <c r="N101" s="22"/>
      <c r="O101" s="22"/>
      <c r="P101" s="22"/>
      <c r="Q101" s="27"/>
    </row>
    <row r="102" spans="2:17" x14ac:dyDescent="0.2">
      <c r="B102" s="19"/>
      <c r="C102" s="19"/>
      <c r="D102" s="19"/>
      <c r="E102" s="19"/>
      <c r="F102" s="19"/>
      <c r="J102" s="10"/>
      <c r="K102" s="19"/>
      <c r="L102" s="19"/>
      <c r="M102" s="19"/>
      <c r="N102" s="19"/>
      <c r="O102" s="19"/>
      <c r="P102" s="19"/>
    </row>
    <row r="103" spans="2:17" ht="51" customHeight="1" x14ac:dyDescent="0.2">
      <c r="B103" s="19"/>
      <c r="C103" s="19"/>
      <c r="D103" s="116" t="s">
        <v>108</v>
      </c>
      <c r="E103" s="116"/>
      <c r="F103" s="116"/>
      <c r="G103" s="116"/>
      <c r="H103" s="116"/>
      <c r="I103" s="116"/>
      <c r="J103" s="116"/>
      <c r="K103" s="116"/>
      <c r="L103" s="116"/>
      <c r="M103" s="116"/>
      <c r="N103" s="116"/>
      <c r="O103" s="116"/>
      <c r="P103" s="116"/>
    </row>
    <row r="104" spans="2:17" x14ac:dyDescent="0.2">
      <c r="B104" s="19"/>
      <c r="C104" s="19"/>
      <c r="D104" s="19"/>
      <c r="E104" s="19"/>
      <c r="F104" s="19"/>
      <c r="J104" s="10"/>
      <c r="K104" s="19"/>
      <c r="L104" s="19"/>
      <c r="M104" s="19"/>
      <c r="N104" s="19"/>
      <c r="O104" s="19"/>
      <c r="P104" s="19"/>
    </row>
  </sheetData>
  <sheetProtection algorithmName="SHA-512" hashValue="wM9boLtjarukKDFSoS5AzwsvbZIUgXBuFJprm5u1DScH/DK4nFO9z17x1ymk/f0yAEcK/WAIzyE2krHSMD5m4w==" saltValue="sy+hxaZCPOc31B91FL0fVg==" spinCount="100000" sheet="1" objects="1" scenarios="1"/>
  <sortState xmlns:xlrd2="http://schemas.microsoft.com/office/spreadsheetml/2017/richdata2" ref="B34:Q94">
    <sortCondition descending="1" ref="D55:D61"/>
  </sortState>
  <mergeCells count="57">
    <mergeCell ref="L49:N49"/>
    <mergeCell ref="B26:B32"/>
    <mergeCell ref="D96:P96"/>
    <mergeCell ref="D98:P98"/>
    <mergeCell ref="D100:P100"/>
    <mergeCell ref="B76:Q76"/>
    <mergeCell ref="D78:P78"/>
    <mergeCell ref="L80:L81"/>
    <mergeCell ref="D83:P83"/>
    <mergeCell ref="D88:P88"/>
    <mergeCell ref="B94:Q94"/>
    <mergeCell ref="B65:B72"/>
    <mergeCell ref="B55:B62"/>
    <mergeCell ref="B51:Q51"/>
    <mergeCell ref="D48:P48"/>
    <mergeCell ref="D60:P60"/>
    <mergeCell ref="L45:N45"/>
    <mergeCell ref="B35:B47"/>
    <mergeCell ref="B34:Q34"/>
    <mergeCell ref="D35:F35"/>
    <mergeCell ref="D37:F37"/>
    <mergeCell ref="D39:F39"/>
    <mergeCell ref="D41:F41"/>
    <mergeCell ref="L35:N35"/>
    <mergeCell ref="D36:P36"/>
    <mergeCell ref="H49:J49"/>
    <mergeCell ref="B52:Q52"/>
    <mergeCell ref="L47:N47"/>
    <mergeCell ref="B1:J1"/>
    <mergeCell ref="B2:Q2"/>
    <mergeCell ref="B4:P4"/>
    <mergeCell ref="B21:Q21"/>
    <mergeCell ref="E13:N13"/>
    <mergeCell ref="E15:N15"/>
    <mergeCell ref="K1:Q1"/>
    <mergeCell ref="J6:N6"/>
    <mergeCell ref="E19:P19"/>
    <mergeCell ref="B23:Q23"/>
    <mergeCell ref="E22:N22"/>
    <mergeCell ref="L41:N41"/>
    <mergeCell ref="L43:N43"/>
    <mergeCell ref="D64:P64"/>
    <mergeCell ref="D53:P53"/>
    <mergeCell ref="D103:P103"/>
    <mergeCell ref="D6:F6"/>
    <mergeCell ref="E11:P11"/>
    <mergeCell ref="E9:P9"/>
    <mergeCell ref="B24:Q24"/>
    <mergeCell ref="D43:F43"/>
    <mergeCell ref="D45:F45"/>
    <mergeCell ref="D47:F47"/>
    <mergeCell ref="L37:N37"/>
    <mergeCell ref="L39:N39"/>
    <mergeCell ref="H28:J28"/>
    <mergeCell ref="B95:B98"/>
    <mergeCell ref="B74:Q74"/>
    <mergeCell ref="B50:P50"/>
  </mergeCells>
  <conditionalFormatting sqref="P37">
    <cfRule type="containsText" dxfId="13" priority="25" operator="containsText" text="GOOD">
      <formula>NOT(ISERROR(SEARCH("GOOD",P37)))</formula>
    </cfRule>
    <cfRule type="containsText" dxfId="12" priority="26" operator="containsText" text="BAD">
      <formula>NOT(ISERROR(SEARCH("BAD",P37)))</formula>
    </cfRule>
  </conditionalFormatting>
  <conditionalFormatting sqref="P39">
    <cfRule type="containsText" dxfId="11" priority="23" operator="containsText" text="GOOD">
      <formula>NOT(ISERROR(SEARCH("GOOD",P39)))</formula>
    </cfRule>
    <cfRule type="containsText" dxfId="10" priority="24" operator="containsText" text="BAD">
      <formula>NOT(ISERROR(SEARCH("BAD",P39)))</formula>
    </cfRule>
  </conditionalFormatting>
  <conditionalFormatting sqref="P47">
    <cfRule type="containsText" dxfId="9" priority="15" operator="containsText" text="GOOD">
      <formula>NOT(ISERROR(SEARCH("GOOD",P47)))</formula>
    </cfRule>
    <cfRule type="containsText" dxfId="8" priority="16" operator="containsText" text="BAD">
      <formula>NOT(ISERROR(SEARCH("BAD",P47)))</formula>
    </cfRule>
  </conditionalFormatting>
  <conditionalFormatting sqref="P41">
    <cfRule type="containsText" dxfId="7" priority="13" operator="containsText" text="GOOD">
      <formula>NOT(ISERROR(SEARCH("GOOD",P41)))</formula>
    </cfRule>
    <cfRule type="containsText" dxfId="6" priority="14" operator="containsText" text="BAD">
      <formula>NOT(ISERROR(SEARCH("BAD",P41)))</formula>
    </cfRule>
  </conditionalFormatting>
  <conditionalFormatting sqref="P43">
    <cfRule type="containsText" dxfId="5" priority="11" operator="containsText" text="GOOD">
      <formula>NOT(ISERROR(SEARCH("GOOD",P43)))</formula>
    </cfRule>
    <cfRule type="containsText" dxfId="4" priority="12" operator="containsText" text="BAD">
      <formula>NOT(ISERROR(SEARCH("BAD",P43)))</formula>
    </cfRule>
  </conditionalFormatting>
  <conditionalFormatting sqref="P45">
    <cfRule type="containsText" dxfId="3" priority="9" operator="containsText" text="GOOD">
      <formula>NOT(ISERROR(SEARCH("GOOD",P45)))</formula>
    </cfRule>
    <cfRule type="containsText" dxfId="2" priority="10" operator="containsText" text="BAD">
      <formula>NOT(ISERROR(SEARCH("BAD",P45)))</formula>
    </cfRule>
  </conditionalFormatting>
  <conditionalFormatting sqref="D55 D59:D60 D57">
    <cfRule type="cellIs" dxfId="1" priority="8" operator="greaterThan">
      <formula>0.07</formula>
    </cfRule>
  </conditionalFormatting>
  <conditionalFormatting sqref="D66 D70:D71 D68">
    <cfRule type="cellIs" dxfId="0" priority="2" operator="greaterThan">
      <formula>0.07</formula>
    </cfRule>
  </conditionalFormatting>
  <dataValidations count="10">
    <dataValidation allowBlank="1" showInputMessage="1" showErrorMessage="1" promptTitle="Enter" prompt="the name of the bank or business" sqref="D35" xr:uid="{2E1434FE-E536-3A4A-BB8C-EFE58C42D1F9}"/>
    <dataValidation allowBlank="1" showInputMessage="1" showErrorMessage="1" promptTitle="SELECT" prompt="from the drop down list" sqref="H35 H54 L35 H65 H79 H85 H89" xr:uid="{896FD0CF-11E5-F343-A104-E6D001797C99}"/>
    <dataValidation allowBlank="1" showInputMessage="1" showErrorMessage="1" promptTitle="ENTER" prompt="the amount you owe" sqref="C54 C65 C79" xr:uid="{4EFD4401-1396-EE47-BF98-04C4B3127775}"/>
    <dataValidation allowBlank="1" showInputMessage="1" showErrorMessage="1" promptTitle="ENTER" prompt="the interest rate % you are being charged" sqref="J35" xr:uid="{32E42BDD-BD66-434A-A773-9EE7205C86F7}"/>
    <dataValidation allowBlank="1" showInputMessage="1" showErrorMessage="1" promptTitle="Result" prompt="Good Debt or Bad Debt?" sqref="P35" xr:uid="{FE360736-2531-3144-AB58-CC152DF9D833}"/>
    <dataValidation allowBlank="1" showInputMessage="1" showErrorMessage="1" promptTitle="Enter" prompt="the name the bank or business" sqref="D37:D48" xr:uid="{2B403D76-CD23-B049-AAEC-CBA2FCAFAAAB}"/>
    <dataValidation allowBlank="1" showInputMessage="1" showErrorMessage="1" promptTitle="Enter" prompt="the Interest rate you are being charged" sqref="J37 J39 J41:J47" xr:uid="{C729CF01-91DF-D04E-9007-727830E844A6}"/>
    <dataValidation allowBlank="1" showInputMessage="1" showErrorMessage="1" promptTitle="Enter" prompt="the SET AMOUNT you will pay per month" sqref="J66 J68 J70" xr:uid="{A8623186-A894-7041-B46C-96DD464CAE43}"/>
    <dataValidation allowBlank="1" showInputMessage="1" showErrorMessage="1" promptTitle="Enter" prompt="the amount you owe" sqref="L37 L39 L47 L41 N46 L43 N42 L45 N44" xr:uid="{3BB8C62D-E7E9-1B45-A144-09D44BFF8207}"/>
    <dataValidation allowBlank="1" showInputMessage="1" showErrorMessage="1" promptTitle="20%" prompt="of your income" sqref="J80 J86 J90" xr:uid="{0EF87E82-B3C3-4741-97A1-8FD2B1FE462D}"/>
  </dataValidations>
  <printOptions horizontalCentered="1" verticalCentered="1"/>
  <pageMargins left="0.25" right="0.25" top="0.5" bottom="0.75" header="0.05" footer="0.3"/>
  <pageSetup paperSize="9" scale="39" orientation="portrait"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A7383B38-8687-8E4B-97C9-ECD9D3F14ABB}">
          <x14:formula1>
            <xm:f>'Drop Down Data'!$A$1:$A$15</xm:f>
          </x14:formula1>
          <xm:sqref>H37 H39 H41:H47</xm:sqref>
        </x14:dataValidation>
        <x14:dataValidation type="list" allowBlank="1" showInputMessage="1" showErrorMessage="1" xr:uid="{BA7CF989-F20D-3442-A19A-6974031B8B6E}">
          <x14:formula1>
            <xm:f>'Drop Down Data'!$E$2:$E$29</xm:f>
          </x14:formula1>
          <xm:sqref>J30</xm:sqref>
        </x14:dataValidation>
        <x14:dataValidation type="list" allowBlank="1" showInputMessage="1" showErrorMessage="1" xr:uid="{E3F80324-ADF5-7648-AF3B-115CCFF24F00}">
          <x14:formula1>
            <xm:f>'Drop Down Data'!$B$2:$B$3</xm:f>
          </x14:formula1>
          <xm:sqref>H70 H66 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8AAD-F71C-8C4E-9734-189497E4302A}">
  <dimension ref="A1"/>
  <sheetViews>
    <sheetView workbookViewId="0"/>
  </sheetViews>
  <sheetFormatPr baseColWidth="10" defaultRowHeight="16"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C21C-2378-9445-9637-665C0004D020}">
  <dimension ref="A1:R292"/>
  <sheetViews>
    <sheetView topLeftCell="B1" zoomScale="70" zoomScaleNormal="70" workbookViewId="0">
      <selection activeCell="M4" sqref="M4"/>
    </sheetView>
  </sheetViews>
  <sheetFormatPr baseColWidth="10" defaultRowHeight="16" x14ac:dyDescent="0.2"/>
  <cols>
    <col min="3" max="5" width="11.83203125" customWidth="1"/>
    <col min="6" max="6" width="15.33203125" customWidth="1"/>
    <col min="7" max="7" width="0.5" customWidth="1"/>
    <col min="8" max="8" width="11.83203125" customWidth="1"/>
    <col min="9" max="9" width="14.1640625" customWidth="1"/>
    <col min="10" max="10" width="18.5" customWidth="1"/>
    <col min="11" max="11" width="13.83203125" customWidth="1"/>
    <col min="12" max="12" width="0.83203125" customWidth="1"/>
    <col min="13" max="13" width="11.5" bestFit="1" customWidth="1"/>
    <col min="15" max="15" width="15.5" customWidth="1"/>
    <col min="16" max="16" width="17.6640625" customWidth="1"/>
  </cols>
  <sheetData>
    <row r="1" spans="1:16" ht="28" customHeight="1" x14ac:dyDescent="0.2">
      <c r="A1" s="155" t="s">
        <v>84</v>
      </c>
      <c r="B1" s="155"/>
      <c r="C1" s="155"/>
      <c r="D1" s="155"/>
      <c r="E1" s="155"/>
      <c r="F1" s="155"/>
      <c r="G1" s="155"/>
      <c r="H1" s="155"/>
      <c r="I1" s="155"/>
      <c r="J1" s="155"/>
      <c r="K1" s="155"/>
      <c r="L1" s="155"/>
      <c r="M1" s="155"/>
      <c r="N1" s="155"/>
      <c r="O1" s="155"/>
      <c r="P1" s="155"/>
    </row>
    <row r="2" spans="1:16" x14ac:dyDescent="0.2">
      <c r="A2" s="34" t="s">
        <v>0</v>
      </c>
      <c r="B2" s="34"/>
      <c r="C2" s="154" t="s">
        <v>86</v>
      </c>
      <c r="D2" s="154"/>
      <c r="E2" s="154"/>
      <c r="F2" s="154"/>
      <c r="G2" s="37"/>
      <c r="H2" s="154" t="s">
        <v>85</v>
      </c>
      <c r="I2" s="154"/>
      <c r="J2" s="154"/>
      <c r="K2" s="154"/>
      <c r="L2" s="37"/>
      <c r="M2" s="154" t="s">
        <v>87</v>
      </c>
      <c r="N2" s="154"/>
      <c r="O2" s="154"/>
      <c r="P2" s="154"/>
    </row>
    <row r="3" spans="1:16" x14ac:dyDescent="0.2">
      <c r="A3" s="34" t="s">
        <v>2</v>
      </c>
      <c r="B3" s="34"/>
      <c r="C3" s="85">
        <f>'DEBT MASTERY CALCULATOR'!H80</f>
        <v>12000</v>
      </c>
      <c r="G3" s="37"/>
      <c r="H3" s="85">
        <f>'DEBT MASTERY CALCULATOR'!H86</f>
        <v>12000</v>
      </c>
      <c r="L3" s="37"/>
      <c r="M3" s="85">
        <f>'DEBT MASTERY CALCULATOR'!H90</f>
        <v>12000</v>
      </c>
    </row>
    <row r="4" spans="1:16" x14ac:dyDescent="0.2">
      <c r="A4" s="34" t="s">
        <v>82</v>
      </c>
      <c r="B4" s="34"/>
      <c r="C4" s="82">
        <v>0.24</v>
      </c>
      <c r="D4" s="40" t="s">
        <v>0</v>
      </c>
      <c r="G4" s="37"/>
      <c r="H4" s="82">
        <f>'DEBT MASTERY CALCULATOR'!F86</f>
        <v>3.2000000000000001E-2</v>
      </c>
      <c r="L4" s="37"/>
      <c r="M4" s="82">
        <f>'DEBT MASTERY CALCULATOR'!F90</f>
        <v>6.5000000000000002E-2</v>
      </c>
    </row>
    <row r="5" spans="1:16" x14ac:dyDescent="0.2">
      <c r="A5" s="34" t="s">
        <v>93</v>
      </c>
      <c r="B5" s="34"/>
      <c r="C5" s="99">
        <f>'DEBT MASTERY CALCULATOR'!F80</f>
        <v>18</v>
      </c>
      <c r="D5" s="100">
        <f>'DEBT MASTERY CALCULATOR'!J80</f>
        <v>500</v>
      </c>
      <c r="G5" s="37"/>
      <c r="H5" s="83">
        <f>'DEBT MASTERY CALCULATOR'!R86</f>
        <v>0</v>
      </c>
      <c r="L5" s="37"/>
      <c r="M5" s="83">
        <f>'DEBT MASTERY CALCULATOR'!R90</f>
        <v>0</v>
      </c>
    </row>
    <row r="6" spans="1:16" x14ac:dyDescent="0.2">
      <c r="A6" s="34" t="s">
        <v>8</v>
      </c>
      <c r="B6" s="34"/>
      <c r="C6" s="86">
        <v>0.03</v>
      </c>
      <c r="D6" s="67" t="s">
        <v>0</v>
      </c>
      <c r="G6" s="37"/>
      <c r="H6" s="82">
        <v>3.2000000000000001E-2</v>
      </c>
      <c r="I6" s="55"/>
      <c r="L6" s="37"/>
      <c r="M6" s="86">
        <v>0.03</v>
      </c>
      <c r="N6" s="55" t="s">
        <v>0</v>
      </c>
    </row>
    <row r="7" spans="1:16" x14ac:dyDescent="0.2">
      <c r="A7" s="34" t="s">
        <v>83</v>
      </c>
      <c r="B7" s="34" t="s">
        <v>0</v>
      </c>
      <c r="C7" s="84">
        <v>0</v>
      </c>
      <c r="D7" t="s">
        <v>0</v>
      </c>
      <c r="G7" s="37"/>
      <c r="H7" s="84">
        <v>0</v>
      </c>
      <c r="J7" t="s">
        <v>0</v>
      </c>
      <c r="L7" s="37"/>
      <c r="M7" s="84">
        <v>0</v>
      </c>
      <c r="O7" t="s">
        <v>0</v>
      </c>
    </row>
    <row r="8" spans="1:16" x14ac:dyDescent="0.2">
      <c r="A8" s="34" t="s">
        <v>41</v>
      </c>
      <c r="B8" s="34"/>
      <c r="C8" s="90">
        <f ca="1">'DEBT MASTERY CALCULATOR'!H26</f>
        <v>44299</v>
      </c>
      <c r="G8" s="37"/>
      <c r="H8" s="90">
        <f ca="1">TODAY()</f>
        <v>44299</v>
      </c>
      <c r="L8" s="87"/>
      <c r="M8" s="90">
        <f ca="1">TODAY()</f>
        <v>44299</v>
      </c>
    </row>
    <row r="9" spans="1:16" x14ac:dyDescent="0.2">
      <c r="A9" s="34"/>
      <c r="B9" s="34"/>
      <c r="C9" s="90">
        <f ca="1">EDATE(C8,C5)</f>
        <v>44847</v>
      </c>
      <c r="F9" t="s">
        <v>0</v>
      </c>
      <c r="G9" s="37"/>
      <c r="K9" t="s">
        <v>0</v>
      </c>
      <c r="L9" s="87"/>
      <c r="P9" t="s">
        <v>0</v>
      </c>
    </row>
    <row r="10" spans="1:16" x14ac:dyDescent="0.2">
      <c r="A10" s="34"/>
      <c r="B10" s="34"/>
      <c r="C10" s="90"/>
      <c r="G10" s="37"/>
      <c r="L10" s="87"/>
    </row>
    <row r="11" spans="1:16" x14ac:dyDescent="0.2">
      <c r="A11" s="34"/>
      <c r="B11" s="34"/>
      <c r="C11" s="90" t="s">
        <v>100</v>
      </c>
      <c r="D11" t="s">
        <v>4</v>
      </c>
      <c r="E11" t="s">
        <v>3</v>
      </c>
      <c r="F11" t="s">
        <v>62</v>
      </c>
      <c r="G11" s="37"/>
      <c r="H11" s="90" t="s">
        <v>100</v>
      </c>
      <c r="I11" t="s">
        <v>4</v>
      </c>
      <c r="J11" t="s">
        <v>3</v>
      </c>
      <c r="K11" t="s">
        <v>62</v>
      </c>
      <c r="L11" s="87"/>
      <c r="M11" s="90" t="s">
        <v>100</v>
      </c>
      <c r="N11" t="s">
        <v>4</v>
      </c>
      <c r="O11" t="s">
        <v>3</v>
      </c>
      <c r="P11" t="s">
        <v>62</v>
      </c>
    </row>
    <row r="12" spans="1:16" x14ac:dyDescent="0.2">
      <c r="A12" s="34" t="s">
        <v>36</v>
      </c>
      <c r="B12" s="34"/>
      <c r="C12" s="91">
        <f ca="1">COUNTIF(F16:F288,"&gt;"&amp;0)</f>
        <v>24</v>
      </c>
      <c r="D12" s="92">
        <f ca="1">SUMIF(D16:D288,"&gt;"&amp;0)</f>
        <v>161.34556656000001</v>
      </c>
      <c r="E12" s="92">
        <f ca="1">SUMIF(F15:F40,"&gt;"&amp;0,E15:E43)</f>
        <v>11841.818072000002</v>
      </c>
      <c r="F12" s="93">
        <f ca="1">D12+E12</f>
        <v>12003.163638560001</v>
      </c>
      <c r="G12" s="37"/>
      <c r="H12" s="91">
        <f>COUNTIF(K16:K288,"&gt;"&amp;0)</f>
        <v>155</v>
      </c>
      <c r="I12" s="92">
        <f>SUMIF(I16:I288,"&gt;"&amp;0)</f>
        <v>1076.7263503469453</v>
      </c>
      <c r="J12" s="92">
        <f>SUMIF(K15:K286,"&gt;"&amp;0,J15:J286)</f>
        <v>11997.990918904025</v>
      </c>
      <c r="K12" s="93">
        <f>I12+J12</f>
        <v>13074.71726925097</v>
      </c>
      <c r="L12" s="37"/>
      <c r="M12" s="91">
        <f>COUNTIF(P16:P288,"&gt;"&amp;0)</f>
        <v>191</v>
      </c>
      <c r="N12" s="92">
        <f>SUMIF(N16:N288,"&gt;"&amp;0)</f>
        <v>2617.8662423168967</v>
      </c>
      <c r="O12" s="92">
        <f>SUMIF(P15:P287,"&gt;"&amp;0,O15:O287)</f>
        <v>11992.952585412742</v>
      </c>
      <c r="P12" s="93">
        <f>N12+O12</f>
        <v>14610.818827729639</v>
      </c>
    </row>
    <row r="13" spans="1:16" x14ac:dyDescent="0.2">
      <c r="A13" s="34"/>
      <c r="B13" s="34"/>
      <c r="G13" s="37"/>
      <c r="L13" s="37"/>
    </row>
    <row r="14" spans="1:16" x14ac:dyDescent="0.2">
      <c r="A14" s="34" t="s">
        <v>7</v>
      </c>
      <c r="B14" s="34" t="s">
        <v>6</v>
      </c>
      <c r="C14" t="s">
        <v>7</v>
      </c>
      <c r="D14" t="s">
        <v>4</v>
      </c>
      <c r="E14" t="s">
        <v>3</v>
      </c>
      <c r="F14" t="s">
        <v>2</v>
      </c>
      <c r="G14" s="37"/>
      <c r="H14" t="s">
        <v>7</v>
      </c>
      <c r="I14" t="s">
        <v>4</v>
      </c>
      <c r="J14" t="s">
        <v>3</v>
      </c>
      <c r="K14" t="s">
        <v>2</v>
      </c>
      <c r="L14" s="88"/>
      <c r="M14" t="s">
        <v>7</v>
      </c>
      <c r="N14" t="s">
        <v>4</v>
      </c>
      <c r="O14" t="s">
        <v>3</v>
      </c>
      <c r="P14" t="s">
        <v>2</v>
      </c>
    </row>
    <row r="15" spans="1:16" x14ac:dyDescent="0.2">
      <c r="A15" s="34"/>
      <c r="B15" s="39" t="s">
        <v>0</v>
      </c>
      <c r="C15" t="s">
        <v>0</v>
      </c>
      <c r="D15" t="s">
        <v>0</v>
      </c>
      <c r="F15" s="6">
        <f>C3</f>
        <v>12000</v>
      </c>
      <c r="G15" s="38"/>
      <c r="K15" s="6">
        <f>H3</f>
        <v>12000</v>
      </c>
      <c r="L15" s="88"/>
      <c r="P15" s="6">
        <f>M3</f>
        <v>12000</v>
      </c>
    </row>
    <row r="16" spans="1:16" x14ac:dyDescent="0.2">
      <c r="A16" s="34">
        <v>1</v>
      </c>
      <c r="B16" s="39">
        <f ca="1">'DEBT MASTERY CALCULATOR'!H26</f>
        <v>44299</v>
      </c>
      <c r="C16" s="103">
        <f>D5</f>
        <v>500</v>
      </c>
      <c r="D16" s="6">
        <f ca="1">IF(B16&lt;=$C$9,C16*$C$7,($C$4/12*F15))</f>
        <v>0</v>
      </c>
      <c r="E16" s="6">
        <f t="shared" ref="E16:E80" ca="1" si="0">C16-D16</f>
        <v>500</v>
      </c>
      <c r="F16" s="6">
        <f ca="1">F15-E16</f>
        <v>11500</v>
      </c>
      <c r="G16" s="38"/>
      <c r="H16" s="103">
        <f>K15*$H$6</f>
        <v>384</v>
      </c>
      <c r="I16" s="6">
        <f>K15*$H$4/12</f>
        <v>32</v>
      </c>
      <c r="J16" s="6">
        <f>H16-I16</f>
        <v>352</v>
      </c>
      <c r="K16" s="6">
        <f>K15-J16</f>
        <v>11648</v>
      </c>
      <c r="L16" s="88"/>
      <c r="M16" s="103">
        <f>IF(P15*$M$4&lt;10,10,P15*$M$6)</f>
        <v>360</v>
      </c>
      <c r="N16" s="6">
        <f>P15*$M$4/12</f>
        <v>65</v>
      </c>
      <c r="O16" s="6">
        <f>M16-N16</f>
        <v>295</v>
      </c>
      <c r="P16" s="6">
        <f>P15-O16</f>
        <v>11705</v>
      </c>
    </row>
    <row r="17" spans="1:16" x14ac:dyDescent="0.2">
      <c r="A17" s="34">
        <v>2</v>
      </c>
      <c r="B17" s="39">
        <f ca="1">EDATE(B16,1)</f>
        <v>44329</v>
      </c>
      <c r="C17" s="6">
        <f>D5</f>
        <v>500</v>
      </c>
      <c r="D17" s="6">
        <f t="shared" ref="D17:D80" ca="1" si="1">IF(B17&lt;=$C$9,C17*$C$7,($C$4/12*F16))</f>
        <v>0</v>
      </c>
      <c r="E17" s="6">
        <f t="shared" ca="1" si="0"/>
        <v>500</v>
      </c>
      <c r="F17" s="6">
        <f t="shared" ref="F17:F80" ca="1" si="2">F16-E17</f>
        <v>11000</v>
      </c>
      <c r="G17" s="37"/>
      <c r="H17" s="6">
        <f>IF(K16*$H$6&lt;10,10,K16*$H$6)</f>
        <v>372.73599999999999</v>
      </c>
      <c r="I17" s="6">
        <f t="shared" ref="I17:I80" si="3">K16*$H$4/12</f>
        <v>31.061333333333334</v>
      </c>
      <c r="J17" s="6">
        <f t="shared" ref="J17:J80" si="4">H17-I17</f>
        <v>341.67466666666667</v>
      </c>
      <c r="K17" s="6">
        <f>K16-J17</f>
        <v>11306.325333333334</v>
      </c>
      <c r="L17" s="88"/>
      <c r="M17" s="6">
        <f t="shared" ref="M17:M80" si="5">IF(P16*$M$4&lt;10,10,P16*$M$6)</f>
        <v>351.15</v>
      </c>
      <c r="N17" s="6">
        <f t="shared" ref="N17:N80" si="6">P16*$M$4/12</f>
        <v>63.402083333333337</v>
      </c>
      <c r="O17" s="6">
        <f t="shared" ref="O17:O80" si="7">M17-N17</f>
        <v>287.74791666666664</v>
      </c>
      <c r="P17" s="6">
        <f t="shared" ref="P17:P80" si="8">P16-O17</f>
        <v>11417.252083333333</v>
      </c>
    </row>
    <row r="18" spans="1:16" x14ac:dyDescent="0.2">
      <c r="A18" s="34">
        <v>3</v>
      </c>
      <c r="B18" s="39">
        <f ca="1">EDATE(B17,1)</f>
        <v>44360</v>
      </c>
      <c r="C18" s="6">
        <v>500</v>
      </c>
      <c r="D18" s="6">
        <f t="shared" ca="1" si="1"/>
        <v>0</v>
      </c>
      <c r="E18" s="6">
        <f t="shared" ca="1" si="0"/>
        <v>500</v>
      </c>
      <c r="F18" s="6">
        <f t="shared" ca="1" si="2"/>
        <v>10500</v>
      </c>
      <c r="G18" s="37"/>
      <c r="H18" s="6">
        <f t="shared" ref="H18:H81" si="9">IF(K17*$H$6&lt;10,10,K17*$H$6)</f>
        <v>361.80241066666667</v>
      </c>
      <c r="I18" s="6">
        <f t="shared" si="3"/>
        <v>30.150200888888889</v>
      </c>
      <c r="J18" s="6">
        <f t="shared" si="4"/>
        <v>331.65220977777778</v>
      </c>
      <c r="K18" s="6">
        <f>K17-J18</f>
        <v>10974.673123555556</v>
      </c>
      <c r="L18" s="88"/>
      <c r="M18" s="6">
        <f t="shared" si="5"/>
        <v>342.5175625</v>
      </c>
      <c r="N18" s="6">
        <f t="shared" si="6"/>
        <v>61.84344878472222</v>
      </c>
      <c r="O18" s="6">
        <f t="shared" si="7"/>
        <v>280.67411371527777</v>
      </c>
      <c r="P18" s="6">
        <f t="shared" si="8"/>
        <v>11136.577969618054</v>
      </c>
    </row>
    <row r="19" spans="1:16" x14ac:dyDescent="0.2">
      <c r="A19" s="34">
        <v>4</v>
      </c>
      <c r="B19" s="39">
        <f t="shared" ref="B19:B81" ca="1" si="10">EDATE(B18,1)</f>
        <v>44390</v>
      </c>
      <c r="C19" s="6">
        <v>500</v>
      </c>
      <c r="D19" s="6">
        <f t="shared" ca="1" si="1"/>
        <v>0</v>
      </c>
      <c r="E19" s="6">
        <f t="shared" ca="1" si="0"/>
        <v>500</v>
      </c>
      <c r="F19" s="6">
        <f t="shared" ca="1" si="2"/>
        <v>10000</v>
      </c>
      <c r="G19" s="37"/>
      <c r="H19" s="6">
        <f t="shared" si="9"/>
        <v>351.1895399537778</v>
      </c>
      <c r="I19" s="6">
        <f t="shared" si="3"/>
        <v>29.265794996148148</v>
      </c>
      <c r="J19" s="6">
        <f t="shared" si="4"/>
        <v>321.92374495762965</v>
      </c>
      <c r="K19" s="6">
        <f t="shared" ref="K19:K79" si="11">MAX(0,K18-J19)</f>
        <v>10652.749378597926</v>
      </c>
      <c r="L19" s="88"/>
      <c r="M19" s="6">
        <f t="shared" si="5"/>
        <v>334.09733908854162</v>
      </c>
      <c r="N19" s="6">
        <f t="shared" si="6"/>
        <v>60.323130668764463</v>
      </c>
      <c r="O19" s="6">
        <f t="shared" si="7"/>
        <v>273.77420841977715</v>
      </c>
      <c r="P19" s="6">
        <f t="shared" si="8"/>
        <v>10862.803761198276</v>
      </c>
    </row>
    <row r="20" spans="1:16" x14ac:dyDescent="0.2">
      <c r="A20" s="34">
        <v>5</v>
      </c>
      <c r="B20" s="39">
        <f t="shared" ca="1" si="10"/>
        <v>44421</v>
      </c>
      <c r="C20" s="6">
        <v>500</v>
      </c>
      <c r="D20" s="6">
        <f t="shared" ca="1" si="1"/>
        <v>0</v>
      </c>
      <c r="E20" s="6">
        <f t="shared" ca="1" si="0"/>
        <v>500</v>
      </c>
      <c r="F20" s="6">
        <f t="shared" ca="1" si="2"/>
        <v>9500</v>
      </c>
      <c r="G20" s="37"/>
      <c r="H20" s="6">
        <f t="shared" si="9"/>
        <v>340.88798011513364</v>
      </c>
      <c r="I20" s="6">
        <f t="shared" si="3"/>
        <v>28.407331676261137</v>
      </c>
      <c r="J20" s="6">
        <f t="shared" si="4"/>
        <v>312.48064843887249</v>
      </c>
      <c r="K20" s="6">
        <f t="shared" si="11"/>
        <v>10340.268730159054</v>
      </c>
      <c r="L20" s="88"/>
      <c r="M20" s="6">
        <f t="shared" si="5"/>
        <v>325.88411283594826</v>
      </c>
      <c r="N20" s="6">
        <f t="shared" si="6"/>
        <v>58.840187039824002</v>
      </c>
      <c r="O20" s="6">
        <f t="shared" si="7"/>
        <v>267.04392579612426</v>
      </c>
      <c r="P20" s="6">
        <f t="shared" si="8"/>
        <v>10595.759835402152</v>
      </c>
    </row>
    <row r="21" spans="1:16" x14ac:dyDescent="0.2">
      <c r="A21" s="34">
        <v>6</v>
      </c>
      <c r="B21" s="39">
        <f t="shared" ca="1" si="10"/>
        <v>44452</v>
      </c>
      <c r="C21" s="6">
        <v>500</v>
      </c>
      <c r="D21" s="6">
        <f t="shared" ca="1" si="1"/>
        <v>0</v>
      </c>
      <c r="E21" s="6">
        <f t="shared" ca="1" si="0"/>
        <v>500</v>
      </c>
      <c r="F21" s="6">
        <f t="shared" ca="1" si="2"/>
        <v>9000</v>
      </c>
      <c r="G21" s="37"/>
      <c r="H21" s="6">
        <f t="shared" si="9"/>
        <v>330.88859936508976</v>
      </c>
      <c r="I21" s="6">
        <f t="shared" si="3"/>
        <v>27.574049947090813</v>
      </c>
      <c r="J21" s="6">
        <f t="shared" si="4"/>
        <v>303.31454941799893</v>
      </c>
      <c r="K21" s="6">
        <f t="shared" si="11"/>
        <v>10036.954180741055</v>
      </c>
      <c r="L21" s="88"/>
      <c r="M21" s="6">
        <f t="shared" si="5"/>
        <v>317.87279506206454</v>
      </c>
      <c r="N21" s="6">
        <f t="shared" si="6"/>
        <v>57.393699108428329</v>
      </c>
      <c r="O21" s="6">
        <f t="shared" si="7"/>
        <v>260.4790959536362</v>
      </c>
      <c r="P21" s="6">
        <f t="shared" si="8"/>
        <v>10335.280739448515</v>
      </c>
    </row>
    <row r="22" spans="1:16" x14ac:dyDescent="0.2">
      <c r="A22" s="34">
        <v>7</v>
      </c>
      <c r="B22" s="39">
        <f t="shared" ca="1" si="10"/>
        <v>44482</v>
      </c>
      <c r="C22" s="6">
        <v>500</v>
      </c>
      <c r="D22" s="6">
        <f t="shared" ca="1" si="1"/>
        <v>0</v>
      </c>
      <c r="E22" s="6">
        <f t="shared" ca="1" si="0"/>
        <v>500</v>
      </c>
      <c r="F22" s="6">
        <f t="shared" ca="1" si="2"/>
        <v>8500</v>
      </c>
      <c r="G22" s="37"/>
      <c r="H22" s="6">
        <f t="shared" si="9"/>
        <v>321.18253378371378</v>
      </c>
      <c r="I22" s="6">
        <f t="shared" si="3"/>
        <v>26.765211148642816</v>
      </c>
      <c r="J22" s="6">
        <f t="shared" si="4"/>
        <v>294.41732263507095</v>
      </c>
      <c r="K22" s="6">
        <f t="shared" si="11"/>
        <v>9742.5368581059847</v>
      </c>
      <c r="L22" s="88"/>
      <c r="M22" s="6">
        <f t="shared" si="5"/>
        <v>310.05842218345543</v>
      </c>
      <c r="N22" s="6">
        <f t="shared" si="6"/>
        <v>55.982770672012798</v>
      </c>
      <c r="O22" s="6">
        <f t="shared" si="7"/>
        <v>254.07565151144263</v>
      </c>
      <c r="P22" s="6">
        <f t="shared" si="8"/>
        <v>10081.205087937073</v>
      </c>
    </row>
    <row r="23" spans="1:16" x14ac:dyDescent="0.2">
      <c r="A23" s="34">
        <v>8</v>
      </c>
      <c r="B23" s="39">
        <f t="shared" ca="1" si="10"/>
        <v>44513</v>
      </c>
      <c r="C23" s="6">
        <v>500</v>
      </c>
      <c r="D23" s="6">
        <f t="shared" ca="1" si="1"/>
        <v>0</v>
      </c>
      <c r="E23" s="6">
        <f t="shared" ca="1" si="0"/>
        <v>500</v>
      </c>
      <c r="F23" s="6">
        <f t="shared" ca="1" si="2"/>
        <v>8000</v>
      </c>
      <c r="G23" s="37"/>
      <c r="H23" s="6">
        <f t="shared" si="9"/>
        <v>311.76117945939154</v>
      </c>
      <c r="I23" s="6">
        <f t="shared" si="3"/>
        <v>25.98009828828263</v>
      </c>
      <c r="J23" s="6">
        <f t="shared" si="4"/>
        <v>285.78108117110889</v>
      </c>
      <c r="K23" s="6">
        <f t="shared" si="11"/>
        <v>9456.755776934875</v>
      </c>
      <c r="L23" s="88"/>
      <c r="M23" s="6">
        <f t="shared" si="5"/>
        <v>302.43615263811216</v>
      </c>
      <c r="N23" s="6">
        <f t="shared" si="6"/>
        <v>54.606527559659149</v>
      </c>
      <c r="O23" s="6">
        <f t="shared" si="7"/>
        <v>247.82962507845301</v>
      </c>
      <c r="P23" s="6">
        <f t="shared" si="8"/>
        <v>9833.3754628586194</v>
      </c>
    </row>
    <row r="24" spans="1:16" x14ac:dyDescent="0.2">
      <c r="A24" s="34">
        <v>9</v>
      </c>
      <c r="B24" s="39">
        <f t="shared" ca="1" si="10"/>
        <v>44543</v>
      </c>
      <c r="C24" s="6">
        <v>500</v>
      </c>
      <c r="D24" s="6">
        <f t="shared" ca="1" si="1"/>
        <v>0</v>
      </c>
      <c r="E24" s="6">
        <f t="shared" ca="1" si="0"/>
        <v>500</v>
      </c>
      <c r="F24" s="6">
        <f t="shared" ca="1" si="2"/>
        <v>7500</v>
      </c>
      <c r="G24" s="37"/>
      <c r="H24" s="6">
        <f t="shared" si="9"/>
        <v>302.616184861916</v>
      </c>
      <c r="I24" s="6">
        <f t="shared" si="3"/>
        <v>25.218015405159665</v>
      </c>
      <c r="J24" s="6">
        <f t="shared" si="4"/>
        <v>277.39816945675631</v>
      </c>
      <c r="K24" s="6">
        <f t="shared" si="11"/>
        <v>9179.3576074781195</v>
      </c>
      <c r="L24" s="88"/>
      <c r="M24" s="6">
        <f t="shared" si="5"/>
        <v>295.00126388575859</v>
      </c>
      <c r="N24" s="6">
        <f t="shared" si="6"/>
        <v>53.264117090484184</v>
      </c>
      <c r="O24" s="6">
        <f t="shared" si="7"/>
        <v>241.73714679527441</v>
      </c>
      <c r="P24" s="6">
        <f t="shared" si="8"/>
        <v>9591.638316063345</v>
      </c>
    </row>
    <row r="25" spans="1:16" x14ac:dyDescent="0.2">
      <c r="A25" s="34">
        <v>10</v>
      </c>
      <c r="B25" s="39">
        <f t="shared" ca="1" si="10"/>
        <v>44574</v>
      </c>
      <c r="C25" s="6">
        <v>500</v>
      </c>
      <c r="D25" s="6">
        <f t="shared" ca="1" si="1"/>
        <v>0</v>
      </c>
      <c r="E25" s="6">
        <f t="shared" ca="1" si="0"/>
        <v>500</v>
      </c>
      <c r="F25" s="6">
        <f t="shared" ca="1" si="2"/>
        <v>7000</v>
      </c>
      <c r="G25" s="37"/>
      <c r="H25" s="6">
        <f t="shared" si="9"/>
        <v>293.73944343929981</v>
      </c>
      <c r="I25" s="6">
        <f t="shared" si="3"/>
        <v>24.478286953274985</v>
      </c>
      <c r="J25" s="6">
        <f t="shared" si="4"/>
        <v>269.26115648602484</v>
      </c>
      <c r="K25" s="6">
        <f t="shared" si="11"/>
        <v>8910.0964509920941</v>
      </c>
      <c r="L25" s="88"/>
      <c r="M25" s="6">
        <f t="shared" si="5"/>
        <v>287.74914948190036</v>
      </c>
      <c r="N25" s="6">
        <f t="shared" si="6"/>
        <v>51.954707545343119</v>
      </c>
      <c r="O25" s="6">
        <f t="shared" si="7"/>
        <v>235.79444193655723</v>
      </c>
      <c r="P25" s="6">
        <f t="shared" si="8"/>
        <v>9355.8438741267873</v>
      </c>
    </row>
    <row r="26" spans="1:16" x14ac:dyDescent="0.2">
      <c r="A26" s="34">
        <v>11</v>
      </c>
      <c r="B26" s="39">
        <f t="shared" ca="1" si="10"/>
        <v>44605</v>
      </c>
      <c r="C26" s="6">
        <v>500</v>
      </c>
      <c r="D26" s="6">
        <f t="shared" ca="1" si="1"/>
        <v>0</v>
      </c>
      <c r="E26" s="6">
        <f t="shared" ca="1" si="0"/>
        <v>500</v>
      </c>
      <c r="F26" s="6">
        <f t="shared" ca="1" si="2"/>
        <v>6500</v>
      </c>
      <c r="G26" s="37"/>
      <c r="H26" s="6">
        <f t="shared" si="9"/>
        <v>285.12308643174703</v>
      </c>
      <c r="I26" s="6">
        <f t="shared" si="3"/>
        <v>23.760257202645587</v>
      </c>
      <c r="J26" s="6">
        <f t="shared" si="4"/>
        <v>261.36282922910146</v>
      </c>
      <c r="K26" s="6">
        <f t="shared" si="11"/>
        <v>8648.7336217629927</v>
      </c>
      <c r="L26" s="88"/>
      <c r="M26" s="6">
        <f t="shared" si="5"/>
        <v>280.67531622380363</v>
      </c>
      <c r="N26" s="6">
        <f t="shared" si="6"/>
        <v>50.677487651520096</v>
      </c>
      <c r="O26" s="6">
        <f t="shared" si="7"/>
        <v>229.99782857228354</v>
      </c>
      <c r="P26" s="6">
        <f t="shared" si="8"/>
        <v>9125.8460455545046</v>
      </c>
    </row>
    <row r="27" spans="1:16" x14ac:dyDescent="0.2">
      <c r="A27" s="34">
        <v>12</v>
      </c>
      <c r="B27" s="39">
        <f t="shared" ca="1" si="10"/>
        <v>44633</v>
      </c>
      <c r="C27" s="6">
        <v>500</v>
      </c>
      <c r="D27" s="6">
        <f t="shared" ca="1" si="1"/>
        <v>0</v>
      </c>
      <c r="E27" s="6">
        <f t="shared" ca="1" si="0"/>
        <v>500</v>
      </c>
      <c r="F27" s="6">
        <f t="shared" ca="1" si="2"/>
        <v>6000</v>
      </c>
      <c r="G27" s="37"/>
      <c r="H27" s="6">
        <f t="shared" si="9"/>
        <v>276.75947589641578</v>
      </c>
      <c r="I27" s="6">
        <f t="shared" si="3"/>
        <v>23.063289658034648</v>
      </c>
      <c r="J27" s="6">
        <f t="shared" si="4"/>
        <v>253.69618623838113</v>
      </c>
      <c r="K27" s="6">
        <f t="shared" si="11"/>
        <v>8395.0374355246113</v>
      </c>
      <c r="L27" s="88"/>
      <c r="M27" s="6">
        <f t="shared" si="5"/>
        <v>273.77538136663514</v>
      </c>
      <c r="N27" s="6">
        <f t="shared" si="6"/>
        <v>49.431666080086899</v>
      </c>
      <c r="O27" s="6">
        <f t="shared" si="7"/>
        <v>224.34371528654825</v>
      </c>
      <c r="P27" s="6">
        <f t="shared" si="8"/>
        <v>8901.5023302679565</v>
      </c>
    </row>
    <row r="28" spans="1:16" x14ac:dyDescent="0.2">
      <c r="A28" s="34">
        <v>13</v>
      </c>
      <c r="B28" s="39">
        <f t="shared" ca="1" si="10"/>
        <v>44664</v>
      </c>
      <c r="C28" s="6">
        <v>500</v>
      </c>
      <c r="D28" s="6">
        <f t="shared" ca="1" si="1"/>
        <v>0</v>
      </c>
      <c r="E28" s="6">
        <f t="shared" ca="1" si="0"/>
        <v>500</v>
      </c>
      <c r="F28" s="6">
        <f t="shared" ca="1" si="2"/>
        <v>5500</v>
      </c>
      <c r="G28" s="37"/>
      <c r="H28" s="6">
        <f t="shared" si="9"/>
        <v>268.64119793678759</v>
      </c>
      <c r="I28" s="6">
        <f t="shared" si="3"/>
        <v>22.386766494732299</v>
      </c>
      <c r="J28" s="6">
        <f t="shared" si="4"/>
        <v>246.25443144205531</v>
      </c>
      <c r="K28" s="6">
        <f t="shared" si="11"/>
        <v>8148.7830040825556</v>
      </c>
      <c r="L28" s="88"/>
      <c r="M28" s="6">
        <f t="shared" si="5"/>
        <v>267.04506990803867</v>
      </c>
      <c r="N28" s="6">
        <f t="shared" si="6"/>
        <v>48.216470955618099</v>
      </c>
      <c r="O28" s="6">
        <f t="shared" si="7"/>
        <v>218.82859895242058</v>
      </c>
      <c r="P28" s="6">
        <f t="shared" si="8"/>
        <v>8682.6737313155354</v>
      </c>
    </row>
    <row r="29" spans="1:16" x14ac:dyDescent="0.2">
      <c r="A29" s="34">
        <v>14</v>
      </c>
      <c r="B29" s="39">
        <f t="shared" ca="1" si="10"/>
        <v>44694</v>
      </c>
      <c r="C29" s="6">
        <v>500</v>
      </c>
      <c r="D29" s="6">
        <f t="shared" ca="1" si="1"/>
        <v>0</v>
      </c>
      <c r="E29" s="6">
        <f t="shared" ca="1" si="0"/>
        <v>500</v>
      </c>
      <c r="F29" s="6">
        <f t="shared" ca="1" si="2"/>
        <v>5000</v>
      </c>
      <c r="G29" s="37"/>
      <c r="H29" s="6">
        <f t="shared" si="9"/>
        <v>260.7610561306418</v>
      </c>
      <c r="I29" s="6">
        <f t="shared" si="3"/>
        <v>21.730088010886817</v>
      </c>
      <c r="J29" s="6">
        <f t="shared" si="4"/>
        <v>239.03096811975499</v>
      </c>
      <c r="K29" s="6">
        <f t="shared" si="11"/>
        <v>7909.7520359628006</v>
      </c>
      <c r="L29" s="88"/>
      <c r="M29" s="6">
        <f t="shared" si="5"/>
        <v>260.48021193946607</v>
      </c>
      <c r="N29" s="6">
        <f t="shared" si="6"/>
        <v>47.031149377959146</v>
      </c>
      <c r="O29" s="6">
        <f t="shared" si="7"/>
        <v>213.44906256150693</v>
      </c>
      <c r="P29" s="6">
        <f t="shared" si="8"/>
        <v>8469.2246687540282</v>
      </c>
    </row>
    <row r="30" spans="1:16" x14ac:dyDescent="0.2">
      <c r="A30" s="34">
        <v>15</v>
      </c>
      <c r="B30" s="39">
        <f t="shared" ca="1" si="10"/>
        <v>44725</v>
      </c>
      <c r="C30" s="6">
        <v>500</v>
      </c>
      <c r="D30" s="6">
        <f t="shared" ca="1" si="1"/>
        <v>0</v>
      </c>
      <c r="E30" s="6">
        <f t="shared" ca="1" si="0"/>
        <v>500</v>
      </c>
      <c r="F30" s="6">
        <f t="shared" ca="1" si="2"/>
        <v>4500</v>
      </c>
      <c r="G30" s="37"/>
      <c r="H30" s="6">
        <f t="shared" si="9"/>
        <v>253.11206515080963</v>
      </c>
      <c r="I30" s="6">
        <f t="shared" si="3"/>
        <v>21.092672095900802</v>
      </c>
      <c r="J30" s="6">
        <f t="shared" si="4"/>
        <v>232.01939305490882</v>
      </c>
      <c r="K30" s="6">
        <f t="shared" si="11"/>
        <v>7677.7326429078921</v>
      </c>
      <c r="L30" s="88"/>
      <c r="M30" s="6">
        <f t="shared" si="5"/>
        <v>254.07674006262084</v>
      </c>
      <c r="N30" s="6">
        <f t="shared" si="6"/>
        <v>45.874966955750985</v>
      </c>
      <c r="O30" s="6">
        <f t="shared" si="7"/>
        <v>208.20177310686987</v>
      </c>
      <c r="P30" s="6">
        <f t="shared" si="8"/>
        <v>8261.0228956471583</v>
      </c>
    </row>
    <row r="31" spans="1:16" x14ac:dyDescent="0.2">
      <c r="A31" s="34">
        <v>16</v>
      </c>
      <c r="B31" s="39">
        <f t="shared" ca="1" si="10"/>
        <v>44755</v>
      </c>
      <c r="C31" s="6">
        <v>500</v>
      </c>
      <c r="D31" s="6">
        <f t="shared" ca="1" si="1"/>
        <v>0</v>
      </c>
      <c r="E31" s="6">
        <f t="shared" ca="1" si="0"/>
        <v>500</v>
      </c>
      <c r="F31" s="6">
        <f t="shared" ca="1" si="2"/>
        <v>4000</v>
      </c>
      <c r="G31" s="37"/>
      <c r="H31" s="6">
        <f t="shared" si="9"/>
        <v>245.68744457305255</v>
      </c>
      <c r="I31" s="6">
        <f t="shared" si="3"/>
        <v>20.473953714421047</v>
      </c>
      <c r="J31" s="6">
        <f t="shared" si="4"/>
        <v>225.2134908586315</v>
      </c>
      <c r="K31" s="6">
        <f t="shared" si="11"/>
        <v>7452.5191520492608</v>
      </c>
      <c r="L31" s="88"/>
      <c r="M31" s="6">
        <f t="shared" si="5"/>
        <v>247.83068686941473</v>
      </c>
      <c r="N31" s="6">
        <f t="shared" si="6"/>
        <v>44.747207351422105</v>
      </c>
      <c r="O31" s="6">
        <f t="shared" si="7"/>
        <v>203.08347951799263</v>
      </c>
      <c r="P31" s="6">
        <f t="shared" si="8"/>
        <v>8057.9394161291657</v>
      </c>
    </row>
    <row r="32" spans="1:16" x14ac:dyDescent="0.2">
      <c r="A32" s="34">
        <v>17</v>
      </c>
      <c r="B32" s="39">
        <f t="shared" ca="1" si="10"/>
        <v>44786</v>
      </c>
      <c r="C32" s="6">
        <v>500</v>
      </c>
      <c r="D32" s="6">
        <f t="shared" ca="1" si="1"/>
        <v>0</v>
      </c>
      <c r="E32" s="6">
        <f t="shared" ca="1" si="0"/>
        <v>500</v>
      </c>
      <c r="F32" s="6">
        <f t="shared" ca="1" si="2"/>
        <v>3500</v>
      </c>
      <c r="G32" s="37"/>
      <c r="H32" s="6">
        <f t="shared" si="9"/>
        <v>238.48061286557635</v>
      </c>
      <c r="I32" s="6">
        <f t="shared" si="3"/>
        <v>19.873384405464694</v>
      </c>
      <c r="J32" s="6">
        <f t="shared" si="4"/>
        <v>218.60722846011166</v>
      </c>
      <c r="K32" s="6">
        <f t="shared" si="11"/>
        <v>7233.9119235891494</v>
      </c>
      <c r="L32" s="88"/>
      <c r="M32" s="6">
        <f t="shared" si="5"/>
        <v>241.73818248387497</v>
      </c>
      <c r="N32" s="6">
        <f t="shared" si="6"/>
        <v>43.647171837366322</v>
      </c>
      <c r="O32" s="6">
        <f t="shared" si="7"/>
        <v>198.09101064650864</v>
      </c>
      <c r="P32" s="6">
        <f t="shared" si="8"/>
        <v>7859.8484054826567</v>
      </c>
    </row>
    <row r="33" spans="1:16" x14ac:dyDescent="0.2">
      <c r="A33" s="34">
        <v>18</v>
      </c>
      <c r="B33" s="39">
        <f t="shared" ca="1" si="10"/>
        <v>44817</v>
      </c>
      <c r="C33" s="6">
        <v>500</v>
      </c>
      <c r="D33" s="6">
        <f t="shared" ca="1" si="1"/>
        <v>0</v>
      </c>
      <c r="E33" s="6">
        <f t="shared" ca="1" si="0"/>
        <v>500</v>
      </c>
      <c r="F33" s="6">
        <f t="shared" ca="1" si="2"/>
        <v>3000</v>
      </c>
      <c r="G33" s="37"/>
      <c r="H33" s="6">
        <f t="shared" si="9"/>
        <v>231.48518155485277</v>
      </c>
      <c r="I33" s="6">
        <f t="shared" si="3"/>
        <v>19.29043179623773</v>
      </c>
      <c r="J33" s="6">
        <f t="shared" si="4"/>
        <v>212.19474975861505</v>
      </c>
      <c r="K33" s="6">
        <f t="shared" si="11"/>
        <v>7021.7171738305342</v>
      </c>
      <c r="L33" s="88"/>
      <c r="M33" s="6">
        <f t="shared" si="5"/>
        <v>235.79545216447968</v>
      </c>
      <c r="N33" s="6">
        <f t="shared" si="6"/>
        <v>42.574178863031058</v>
      </c>
      <c r="O33" s="6">
        <f t="shared" si="7"/>
        <v>193.22127330144863</v>
      </c>
      <c r="P33" s="6">
        <f t="shared" si="8"/>
        <v>7666.6271321812083</v>
      </c>
    </row>
    <row r="34" spans="1:16" x14ac:dyDescent="0.2">
      <c r="A34" s="34">
        <v>19</v>
      </c>
      <c r="B34" s="39">
        <f t="shared" ca="1" si="10"/>
        <v>44847</v>
      </c>
      <c r="C34" s="6">
        <v>500</v>
      </c>
      <c r="D34" s="6">
        <f t="shared" ca="1" si="1"/>
        <v>0</v>
      </c>
      <c r="E34" s="6">
        <f t="shared" ca="1" si="0"/>
        <v>500</v>
      </c>
      <c r="F34" s="6">
        <f t="shared" ca="1" si="2"/>
        <v>2500</v>
      </c>
      <c r="G34" s="37"/>
      <c r="H34" s="6">
        <f t="shared" si="9"/>
        <v>224.69494956257711</v>
      </c>
      <c r="I34" s="6">
        <f t="shared" si="3"/>
        <v>18.72457913021476</v>
      </c>
      <c r="J34" s="6">
        <f t="shared" si="4"/>
        <v>205.97037043236236</v>
      </c>
      <c r="K34" s="6">
        <f t="shared" si="11"/>
        <v>6815.7468033981722</v>
      </c>
      <c r="L34" s="88"/>
      <c r="M34" s="6">
        <f t="shared" si="5"/>
        <v>229.99881396543623</v>
      </c>
      <c r="N34" s="6">
        <f t="shared" si="6"/>
        <v>41.527563632648217</v>
      </c>
      <c r="O34" s="6">
        <f t="shared" si="7"/>
        <v>188.471250332788</v>
      </c>
      <c r="P34" s="6">
        <f t="shared" si="8"/>
        <v>7478.15588184842</v>
      </c>
    </row>
    <row r="35" spans="1:16" x14ac:dyDescent="0.2">
      <c r="A35" s="34">
        <v>20</v>
      </c>
      <c r="B35" s="39">
        <f t="shared" ca="1" si="10"/>
        <v>44878</v>
      </c>
      <c r="C35" s="6">
        <v>500</v>
      </c>
      <c r="D35" s="6">
        <f t="shared" ca="1" si="1"/>
        <v>50</v>
      </c>
      <c r="E35" s="6">
        <f t="shared" ca="1" si="0"/>
        <v>450</v>
      </c>
      <c r="F35" s="6">
        <f t="shared" ca="1" si="2"/>
        <v>2050</v>
      </c>
      <c r="G35" s="37"/>
      <c r="H35" s="6">
        <f t="shared" si="9"/>
        <v>218.10389770874153</v>
      </c>
      <c r="I35" s="6">
        <f t="shared" si="3"/>
        <v>18.175324809061795</v>
      </c>
      <c r="J35" s="6">
        <f t="shared" si="4"/>
        <v>199.92857289967972</v>
      </c>
      <c r="K35" s="6">
        <f t="shared" si="11"/>
        <v>6615.8182304984921</v>
      </c>
      <c r="L35" s="88"/>
      <c r="M35" s="6">
        <f t="shared" si="5"/>
        <v>224.3446764554526</v>
      </c>
      <c r="N35" s="6">
        <f t="shared" si="6"/>
        <v>40.506677693345608</v>
      </c>
      <c r="O35" s="6">
        <f t="shared" si="7"/>
        <v>183.83799876210699</v>
      </c>
      <c r="P35" s="6">
        <f t="shared" si="8"/>
        <v>7294.3178830863126</v>
      </c>
    </row>
    <row r="36" spans="1:16" x14ac:dyDescent="0.2">
      <c r="A36" s="34">
        <v>21</v>
      </c>
      <c r="B36" s="39">
        <f t="shared" ca="1" si="10"/>
        <v>44908</v>
      </c>
      <c r="C36" s="6">
        <v>500</v>
      </c>
      <c r="D36" s="6">
        <f t="shared" ca="1" si="1"/>
        <v>41</v>
      </c>
      <c r="E36" s="6">
        <f t="shared" ca="1" si="0"/>
        <v>459</v>
      </c>
      <c r="F36" s="6">
        <f t="shared" ca="1" si="2"/>
        <v>1591</v>
      </c>
      <c r="G36" s="37"/>
      <c r="H36" s="6">
        <f t="shared" si="9"/>
        <v>211.70618337595175</v>
      </c>
      <c r="I36" s="6">
        <f t="shared" si="3"/>
        <v>17.642181947995979</v>
      </c>
      <c r="J36" s="6">
        <f t="shared" si="4"/>
        <v>194.06400142795576</v>
      </c>
      <c r="K36" s="6">
        <f t="shared" si="11"/>
        <v>6421.754229070536</v>
      </c>
      <c r="L36" s="88"/>
      <c r="M36" s="6">
        <f t="shared" si="5"/>
        <v>218.82953649258937</v>
      </c>
      <c r="N36" s="6">
        <f t="shared" si="6"/>
        <v>39.510888533384197</v>
      </c>
      <c r="O36" s="6">
        <f t="shared" si="7"/>
        <v>179.31864795920518</v>
      </c>
      <c r="P36" s="6">
        <f t="shared" si="8"/>
        <v>7114.9992351271076</v>
      </c>
    </row>
    <row r="37" spans="1:16" x14ac:dyDescent="0.2">
      <c r="A37" s="34">
        <v>22</v>
      </c>
      <c r="B37" s="39">
        <f t="shared" ca="1" si="10"/>
        <v>44939</v>
      </c>
      <c r="C37" s="6">
        <v>500</v>
      </c>
      <c r="D37" s="6">
        <f t="shared" ca="1" si="1"/>
        <v>31.82</v>
      </c>
      <c r="E37" s="6">
        <f t="shared" ca="1" si="0"/>
        <v>468.18</v>
      </c>
      <c r="F37" s="6">
        <f t="shared" ca="1" si="2"/>
        <v>1122.82</v>
      </c>
      <c r="G37" s="37"/>
      <c r="H37" s="6">
        <f t="shared" si="9"/>
        <v>205.49613533025715</v>
      </c>
      <c r="I37" s="6">
        <f t="shared" si="3"/>
        <v>17.124677944188097</v>
      </c>
      <c r="J37" s="6">
        <f t="shared" si="4"/>
        <v>188.37145738606904</v>
      </c>
      <c r="K37" s="6">
        <f t="shared" si="11"/>
        <v>6233.3827716844671</v>
      </c>
      <c r="L37" s="88"/>
      <c r="M37" s="6">
        <f t="shared" si="5"/>
        <v>213.44997705381323</v>
      </c>
      <c r="N37" s="6">
        <f t="shared" si="6"/>
        <v>38.53957919027183</v>
      </c>
      <c r="O37" s="6">
        <f t="shared" si="7"/>
        <v>174.91039786354139</v>
      </c>
      <c r="P37" s="6">
        <f t="shared" si="8"/>
        <v>6940.0888372635663</v>
      </c>
    </row>
    <row r="38" spans="1:16" x14ac:dyDescent="0.2">
      <c r="A38" s="34">
        <v>23</v>
      </c>
      <c r="B38" s="39">
        <f t="shared" ca="1" si="10"/>
        <v>44970</v>
      </c>
      <c r="C38" s="6">
        <v>500</v>
      </c>
      <c r="D38" s="6">
        <f t="shared" ca="1" si="1"/>
        <v>22.456399999999999</v>
      </c>
      <c r="E38" s="6">
        <f t="shared" ca="1" si="0"/>
        <v>477.54360000000003</v>
      </c>
      <c r="F38" s="6">
        <f t="shared" ca="1" si="2"/>
        <v>645.27639999999997</v>
      </c>
      <c r="G38" s="37"/>
      <c r="H38" s="6">
        <f t="shared" si="9"/>
        <v>199.46824869390295</v>
      </c>
      <c r="I38" s="6">
        <f t="shared" si="3"/>
        <v>16.622354057825245</v>
      </c>
      <c r="J38" s="6">
        <f t="shared" si="4"/>
        <v>182.8458946360777</v>
      </c>
      <c r="K38" s="6">
        <f t="shared" si="11"/>
        <v>6050.5368770483892</v>
      </c>
      <c r="L38" s="88"/>
      <c r="M38" s="6">
        <f t="shared" si="5"/>
        <v>208.20266511790697</v>
      </c>
      <c r="N38" s="6">
        <f t="shared" si="6"/>
        <v>37.592147868510985</v>
      </c>
      <c r="O38" s="6">
        <f t="shared" si="7"/>
        <v>170.610517249396</v>
      </c>
      <c r="P38" s="6">
        <f t="shared" si="8"/>
        <v>6769.4783200141701</v>
      </c>
    </row>
    <row r="39" spans="1:16" x14ac:dyDescent="0.2">
      <c r="A39" s="34">
        <v>24</v>
      </c>
      <c r="B39" s="39">
        <f t="shared" ca="1" si="10"/>
        <v>44998</v>
      </c>
      <c r="C39" s="6">
        <v>500</v>
      </c>
      <c r="D39" s="6">
        <f t="shared" ca="1" si="1"/>
        <v>12.905528</v>
      </c>
      <c r="E39" s="6">
        <f t="shared" ca="1" si="0"/>
        <v>487.094472</v>
      </c>
      <c r="F39" s="6">
        <f t="shared" ca="1" si="2"/>
        <v>158.18192799999997</v>
      </c>
      <c r="G39" s="37"/>
      <c r="H39" s="6">
        <f t="shared" si="9"/>
        <v>193.61718006554847</v>
      </c>
      <c r="I39" s="6">
        <f t="shared" si="3"/>
        <v>16.134765005462373</v>
      </c>
      <c r="J39" s="6">
        <f t="shared" si="4"/>
        <v>177.48241506008608</v>
      </c>
      <c r="K39" s="6">
        <f t="shared" si="11"/>
        <v>5873.054461988303</v>
      </c>
      <c r="L39" s="88"/>
      <c r="M39" s="6">
        <f t="shared" si="5"/>
        <v>203.0843496004251</v>
      </c>
      <c r="N39" s="6">
        <f t="shared" si="6"/>
        <v>36.66800756674342</v>
      </c>
      <c r="O39" s="6">
        <f t="shared" si="7"/>
        <v>166.41634203368167</v>
      </c>
      <c r="P39" s="6">
        <f t="shared" si="8"/>
        <v>6603.0619779804883</v>
      </c>
    </row>
    <row r="40" spans="1:16" x14ac:dyDescent="0.2">
      <c r="A40" s="34">
        <v>25</v>
      </c>
      <c r="B40" s="39">
        <f t="shared" ca="1" si="10"/>
        <v>45029</v>
      </c>
      <c r="C40" s="6">
        <v>500</v>
      </c>
      <c r="D40" s="6">
        <f t="shared" ca="1" si="1"/>
        <v>3.1636385599999994</v>
      </c>
      <c r="E40" s="6">
        <f t="shared" ca="1" si="0"/>
        <v>496.83636144000002</v>
      </c>
      <c r="F40" s="6">
        <f t="shared" ca="1" si="2"/>
        <v>-338.65443344000005</v>
      </c>
      <c r="G40" s="37"/>
      <c r="H40" s="6">
        <f t="shared" si="9"/>
        <v>187.93774278362571</v>
      </c>
      <c r="I40" s="6">
        <f t="shared" si="3"/>
        <v>15.661478565302142</v>
      </c>
      <c r="J40" s="6">
        <f t="shared" si="4"/>
        <v>172.27626421832358</v>
      </c>
      <c r="K40" s="6">
        <f t="shared" si="11"/>
        <v>5700.7781977699797</v>
      </c>
      <c r="L40" s="88"/>
      <c r="M40" s="6">
        <f t="shared" si="5"/>
        <v>198.09185933941464</v>
      </c>
      <c r="N40" s="6">
        <f t="shared" si="6"/>
        <v>35.76658571406098</v>
      </c>
      <c r="O40" s="6">
        <f t="shared" si="7"/>
        <v>162.32527362535365</v>
      </c>
      <c r="P40" s="6">
        <f t="shared" si="8"/>
        <v>6440.7367043551349</v>
      </c>
    </row>
    <row r="41" spans="1:16" x14ac:dyDescent="0.2">
      <c r="A41" s="34">
        <v>26</v>
      </c>
      <c r="B41" s="39">
        <f t="shared" ca="1" si="10"/>
        <v>45059</v>
      </c>
      <c r="C41" s="6">
        <v>500</v>
      </c>
      <c r="D41" s="6">
        <f t="shared" ca="1" si="1"/>
        <v>-6.7730886688000007</v>
      </c>
      <c r="E41" s="6">
        <f t="shared" ca="1" si="0"/>
        <v>506.77308866880003</v>
      </c>
      <c r="F41" s="6">
        <f t="shared" ca="1" si="2"/>
        <v>-845.42752210880008</v>
      </c>
      <c r="G41" s="37"/>
      <c r="H41" s="6">
        <f t="shared" si="9"/>
        <v>182.42490232863935</v>
      </c>
      <c r="I41" s="6">
        <f t="shared" si="3"/>
        <v>15.202075194053279</v>
      </c>
      <c r="J41" s="6">
        <f t="shared" si="4"/>
        <v>167.22282713458605</v>
      </c>
      <c r="K41" s="6">
        <f t="shared" si="11"/>
        <v>5533.555370635394</v>
      </c>
      <c r="L41" s="88"/>
      <c r="M41" s="6">
        <f t="shared" si="5"/>
        <v>193.22210113065404</v>
      </c>
      <c r="N41" s="6">
        <f t="shared" si="6"/>
        <v>34.887323815256984</v>
      </c>
      <c r="O41" s="6">
        <f t="shared" si="7"/>
        <v>158.33477731539705</v>
      </c>
      <c r="P41" s="6">
        <f t="shared" si="8"/>
        <v>6282.4019270397375</v>
      </c>
    </row>
    <row r="42" spans="1:16" x14ac:dyDescent="0.2">
      <c r="A42" s="34">
        <v>27</v>
      </c>
      <c r="B42" s="39">
        <f t="shared" ca="1" si="10"/>
        <v>45090</v>
      </c>
      <c r="C42" s="6">
        <v>500</v>
      </c>
      <c r="D42" s="6">
        <f t="shared" ca="1" si="1"/>
        <v>-16.908550442176001</v>
      </c>
      <c r="E42" s="6">
        <f t="shared" ca="1" si="0"/>
        <v>516.90855044217597</v>
      </c>
      <c r="F42" s="6">
        <f t="shared" ca="1" si="2"/>
        <v>-1362.336072550976</v>
      </c>
      <c r="G42" s="37"/>
      <c r="H42" s="6">
        <f t="shared" si="9"/>
        <v>177.07377186033261</v>
      </c>
      <c r="I42" s="6">
        <f t="shared" si="3"/>
        <v>14.756147655027718</v>
      </c>
      <c r="J42" s="6">
        <f t="shared" si="4"/>
        <v>162.3176242053049</v>
      </c>
      <c r="K42" s="6">
        <f t="shared" si="11"/>
        <v>5371.2377464300889</v>
      </c>
      <c r="L42" s="88"/>
      <c r="M42" s="6">
        <f t="shared" si="5"/>
        <v>188.47205781119212</v>
      </c>
      <c r="N42" s="6">
        <f t="shared" si="6"/>
        <v>34.02967710479858</v>
      </c>
      <c r="O42" s="6">
        <f t="shared" si="7"/>
        <v>154.44238070639352</v>
      </c>
      <c r="P42" s="6">
        <f t="shared" si="8"/>
        <v>6127.9595463333444</v>
      </c>
    </row>
    <row r="43" spans="1:16" x14ac:dyDescent="0.2">
      <c r="A43" s="34">
        <v>28</v>
      </c>
      <c r="B43" s="39">
        <f t="shared" ca="1" si="10"/>
        <v>45120</v>
      </c>
      <c r="C43" s="6">
        <v>500</v>
      </c>
      <c r="D43" s="6">
        <f t="shared" ca="1" si="1"/>
        <v>-27.246721451019521</v>
      </c>
      <c r="E43" s="6">
        <f t="shared" ca="1" si="0"/>
        <v>527.24672145101954</v>
      </c>
      <c r="F43" s="6">
        <f t="shared" ca="1" si="2"/>
        <v>-1889.5827940019956</v>
      </c>
      <c r="G43" s="37"/>
      <c r="H43" s="6">
        <f t="shared" si="9"/>
        <v>171.87960788576285</v>
      </c>
      <c r="I43" s="6">
        <f t="shared" si="3"/>
        <v>14.323300657146904</v>
      </c>
      <c r="J43" s="6">
        <f t="shared" si="4"/>
        <v>157.55630722861594</v>
      </c>
      <c r="K43" s="6">
        <f t="shared" si="11"/>
        <v>5213.681439201473</v>
      </c>
      <c r="L43" s="88"/>
      <c r="M43" s="6">
        <f t="shared" si="5"/>
        <v>183.83878639000034</v>
      </c>
      <c r="N43" s="6">
        <f t="shared" si="6"/>
        <v>33.193114209305612</v>
      </c>
      <c r="O43" s="6">
        <f t="shared" si="7"/>
        <v>150.64567218069473</v>
      </c>
      <c r="P43" s="6">
        <f t="shared" si="8"/>
        <v>5977.31387415265</v>
      </c>
    </row>
    <row r="44" spans="1:16" x14ac:dyDescent="0.2">
      <c r="A44" s="34">
        <v>29</v>
      </c>
      <c r="B44" s="39">
        <f t="shared" ca="1" si="10"/>
        <v>45151</v>
      </c>
      <c r="C44" s="6">
        <v>500</v>
      </c>
      <c r="D44" s="6">
        <f t="shared" ca="1" si="1"/>
        <v>-37.791655880039912</v>
      </c>
      <c r="E44" s="6">
        <f t="shared" ca="1" si="0"/>
        <v>537.79165588003991</v>
      </c>
      <c r="F44" s="6">
        <f t="shared" ca="1" si="2"/>
        <v>-2427.3744498820356</v>
      </c>
      <c r="G44" s="37"/>
      <c r="H44" s="6">
        <f t="shared" si="9"/>
        <v>166.83780605444713</v>
      </c>
      <c r="I44" s="6">
        <f t="shared" si="3"/>
        <v>13.90315050453726</v>
      </c>
      <c r="J44" s="6">
        <f t="shared" si="4"/>
        <v>152.93465554990988</v>
      </c>
      <c r="K44" s="6">
        <f t="shared" si="11"/>
        <v>5060.7467836515634</v>
      </c>
      <c r="L44" s="88"/>
      <c r="M44" s="6">
        <f t="shared" si="5"/>
        <v>179.3194162245795</v>
      </c>
      <c r="N44" s="6">
        <f t="shared" si="6"/>
        <v>32.377116818326854</v>
      </c>
      <c r="O44" s="6">
        <f t="shared" si="7"/>
        <v>146.94229940625263</v>
      </c>
      <c r="P44" s="6">
        <f t="shared" si="8"/>
        <v>5830.3715747463975</v>
      </c>
    </row>
    <row r="45" spans="1:16" x14ac:dyDescent="0.2">
      <c r="A45" s="34">
        <v>30</v>
      </c>
      <c r="B45" s="39">
        <f t="shared" ca="1" si="10"/>
        <v>45182</v>
      </c>
      <c r="C45" s="6">
        <v>500</v>
      </c>
      <c r="D45" s="6">
        <f t="shared" ca="1" si="1"/>
        <v>-48.547488997640713</v>
      </c>
      <c r="E45" s="6">
        <f t="shared" ca="1" si="0"/>
        <v>548.5474889976407</v>
      </c>
      <c r="F45" s="6">
        <f t="shared" ca="1" si="2"/>
        <v>-2975.9219388796764</v>
      </c>
      <c r="G45" s="37"/>
      <c r="H45" s="6">
        <f t="shared" si="9"/>
        <v>161.94389707685002</v>
      </c>
      <c r="I45" s="6">
        <f t="shared" si="3"/>
        <v>13.495324756404168</v>
      </c>
      <c r="J45" s="6">
        <f t="shared" si="4"/>
        <v>148.44857232044586</v>
      </c>
      <c r="K45" s="6">
        <f t="shared" si="11"/>
        <v>4912.2982113311173</v>
      </c>
      <c r="L45" s="88"/>
      <c r="M45" s="6">
        <f t="shared" si="5"/>
        <v>174.91114724239191</v>
      </c>
      <c r="N45" s="6">
        <f t="shared" si="6"/>
        <v>31.581179363209657</v>
      </c>
      <c r="O45" s="6">
        <f t="shared" si="7"/>
        <v>143.32996787918225</v>
      </c>
      <c r="P45" s="6">
        <f t="shared" si="8"/>
        <v>5687.0416068672157</v>
      </c>
    </row>
    <row r="46" spans="1:16" x14ac:dyDescent="0.2">
      <c r="A46" s="34">
        <v>31</v>
      </c>
      <c r="B46" s="39">
        <f t="shared" ca="1" si="10"/>
        <v>45212</v>
      </c>
      <c r="C46" s="6">
        <v>500</v>
      </c>
      <c r="D46" s="6">
        <f t="shared" ca="1" si="1"/>
        <v>-59.518438777593531</v>
      </c>
      <c r="E46" s="6">
        <f t="shared" ca="1" si="0"/>
        <v>559.51843877759347</v>
      </c>
      <c r="F46" s="6">
        <f t="shared" ca="1" si="2"/>
        <v>-3535.4403776572699</v>
      </c>
      <c r="G46" s="37"/>
      <c r="H46" s="6">
        <f t="shared" si="9"/>
        <v>157.19354276259577</v>
      </c>
      <c r="I46" s="6">
        <f t="shared" si="3"/>
        <v>13.09946189688298</v>
      </c>
      <c r="J46" s="6">
        <f t="shared" si="4"/>
        <v>144.09408086571278</v>
      </c>
      <c r="K46" s="6">
        <f t="shared" si="11"/>
        <v>4768.2041304654049</v>
      </c>
      <c r="L46" s="88"/>
      <c r="M46" s="6">
        <f t="shared" si="5"/>
        <v>170.61124820601646</v>
      </c>
      <c r="N46" s="6">
        <f t="shared" si="6"/>
        <v>30.804808703864087</v>
      </c>
      <c r="O46" s="6">
        <f t="shared" si="7"/>
        <v>139.80643950215236</v>
      </c>
      <c r="P46" s="6">
        <f t="shared" si="8"/>
        <v>5547.2351673650637</v>
      </c>
    </row>
    <row r="47" spans="1:16" x14ac:dyDescent="0.2">
      <c r="A47" s="34">
        <v>32</v>
      </c>
      <c r="B47" s="39">
        <f t="shared" ca="1" si="10"/>
        <v>45243</v>
      </c>
      <c r="C47" s="6">
        <v>500</v>
      </c>
      <c r="D47" s="6">
        <f t="shared" ca="1" si="1"/>
        <v>-70.708807553145405</v>
      </c>
      <c r="E47" s="6">
        <f t="shared" ca="1" si="0"/>
        <v>570.70880755314545</v>
      </c>
      <c r="F47" s="6">
        <f t="shared" ca="1" si="2"/>
        <v>-4106.1491852104155</v>
      </c>
      <c r="G47" s="37"/>
      <c r="H47" s="6">
        <f t="shared" si="9"/>
        <v>152.58253217489295</v>
      </c>
      <c r="I47" s="6">
        <f t="shared" si="3"/>
        <v>12.715211014574413</v>
      </c>
      <c r="J47" s="6">
        <f t="shared" si="4"/>
        <v>139.86732116031854</v>
      </c>
      <c r="K47" s="6">
        <f t="shared" si="11"/>
        <v>4628.3368093050867</v>
      </c>
      <c r="L47" s="88"/>
      <c r="M47" s="6">
        <f t="shared" si="5"/>
        <v>166.41705502095189</v>
      </c>
      <c r="N47" s="6">
        <f t="shared" si="6"/>
        <v>30.047523823227433</v>
      </c>
      <c r="O47" s="6">
        <f t="shared" si="7"/>
        <v>136.36953119772446</v>
      </c>
      <c r="P47" s="6">
        <f t="shared" si="8"/>
        <v>5410.8656361673393</v>
      </c>
    </row>
    <row r="48" spans="1:16" x14ac:dyDescent="0.2">
      <c r="A48" s="34">
        <v>33</v>
      </c>
      <c r="B48" s="39">
        <f t="shared" ca="1" si="10"/>
        <v>45273</v>
      </c>
      <c r="C48" s="6">
        <v>500</v>
      </c>
      <c r="D48" s="6">
        <f t="shared" ca="1" si="1"/>
        <v>-82.122983704208309</v>
      </c>
      <c r="E48" s="6">
        <f t="shared" ca="1" si="0"/>
        <v>582.12298370420831</v>
      </c>
      <c r="F48" s="6">
        <f t="shared" ca="1" si="2"/>
        <v>-4688.2721689146238</v>
      </c>
      <c r="G48" s="37"/>
      <c r="H48" s="6">
        <f t="shared" si="9"/>
        <v>148.10677789776278</v>
      </c>
      <c r="I48" s="6">
        <f t="shared" si="3"/>
        <v>12.342231491480232</v>
      </c>
      <c r="J48" s="6">
        <f t="shared" si="4"/>
        <v>135.76454640628256</v>
      </c>
      <c r="K48" s="6">
        <f t="shared" si="11"/>
        <v>4492.5722628988042</v>
      </c>
      <c r="L48" s="88"/>
      <c r="M48" s="6">
        <f t="shared" si="5"/>
        <v>162.32596908502018</v>
      </c>
      <c r="N48" s="6">
        <f t="shared" si="6"/>
        <v>29.308855529239754</v>
      </c>
      <c r="O48" s="6">
        <f t="shared" si="7"/>
        <v>133.01711355578041</v>
      </c>
      <c r="P48" s="6">
        <f t="shared" si="8"/>
        <v>5277.848522611559</v>
      </c>
    </row>
    <row r="49" spans="1:16" x14ac:dyDescent="0.2">
      <c r="A49" s="34">
        <v>34</v>
      </c>
      <c r="B49" s="39">
        <f t="shared" ca="1" si="10"/>
        <v>45304</v>
      </c>
      <c r="C49" s="6">
        <v>500</v>
      </c>
      <c r="D49" s="6">
        <f t="shared" ca="1" si="1"/>
        <v>-93.765443378292474</v>
      </c>
      <c r="E49" s="6">
        <f t="shared" ca="1" si="0"/>
        <v>593.7654433782925</v>
      </c>
      <c r="F49" s="6">
        <f t="shared" ca="1" si="2"/>
        <v>-5282.0376122929165</v>
      </c>
      <c r="G49" s="37"/>
      <c r="H49" s="6">
        <f t="shared" si="9"/>
        <v>143.76231241276173</v>
      </c>
      <c r="I49" s="6">
        <f t="shared" si="3"/>
        <v>11.980192701063478</v>
      </c>
      <c r="J49" s="6">
        <f t="shared" si="4"/>
        <v>131.78211971169824</v>
      </c>
      <c r="K49" s="6">
        <f t="shared" si="11"/>
        <v>4360.790143187106</v>
      </c>
      <c r="L49" s="88"/>
      <c r="M49" s="6">
        <f t="shared" si="5"/>
        <v>158.33545567834676</v>
      </c>
      <c r="N49" s="6">
        <f t="shared" si="6"/>
        <v>28.588346164145946</v>
      </c>
      <c r="O49" s="6">
        <f t="shared" si="7"/>
        <v>129.74710951420082</v>
      </c>
      <c r="P49" s="6">
        <f t="shared" si="8"/>
        <v>5148.1014130973581</v>
      </c>
    </row>
    <row r="50" spans="1:16" x14ac:dyDescent="0.2">
      <c r="A50" s="34">
        <v>35</v>
      </c>
      <c r="B50" s="39">
        <f t="shared" ca="1" si="10"/>
        <v>45335</v>
      </c>
      <c r="C50" s="6">
        <v>500</v>
      </c>
      <c r="D50" s="6">
        <f t="shared" ca="1" si="1"/>
        <v>-105.64075224585834</v>
      </c>
      <c r="E50" s="6">
        <f t="shared" ca="1" si="0"/>
        <v>605.64075224585838</v>
      </c>
      <c r="F50" s="6">
        <f t="shared" ca="1" si="2"/>
        <v>-5887.678364538775</v>
      </c>
      <c r="G50" s="37"/>
      <c r="H50" s="6">
        <f t="shared" si="9"/>
        <v>139.5452845819874</v>
      </c>
      <c r="I50" s="6">
        <f t="shared" si="3"/>
        <v>11.628773715165616</v>
      </c>
      <c r="J50" s="6">
        <f t="shared" si="4"/>
        <v>127.91651086682178</v>
      </c>
      <c r="K50" s="6">
        <f t="shared" si="11"/>
        <v>4232.8736323202838</v>
      </c>
      <c r="L50" s="88"/>
      <c r="M50" s="6">
        <f t="shared" si="5"/>
        <v>154.44304239292074</v>
      </c>
      <c r="N50" s="6">
        <f t="shared" si="6"/>
        <v>27.885549320944023</v>
      </c>
      <c r="O50" s="6">
        <f t="shared" si="7"/>
        <v>126.55749307197672</v>
      </c>
      <c r="P50" s="6">
        <f t="shared" si="8"/>
        <v>5021.5439200253813</v>
      </c>
    </row>
    <row r="51" spans="1:16" x14ac:dyDescent="0.2">
      <c r="A51" s="34">
        <v>36</v>
      </c>
      <c r="B51" s="39">
        <f t="shared" ca="1" si="10"/>
        <v>45364</v>
      </c>
      <c r="C51" s="6">
        <v>500</v>
      </c>
      <c r="D51" s="6">
        <f t="shared" ca="1" si="1"/>
        <v>-117.75356729077551</v>
      </c>
      <c r="E51" s="6">
        <f t="shared" ca="1" si="0"/>
        <v>617.75356729077555</v>
      </c>
      <c r="F51" s="6">
        <f t="shared" ca="1" si="2"/>
        <v>-6505.4319318295502</v>
      </c>
      <c r="G51" s="37"/>
      <c r="H51" s="6">
        <f t="shared" si="9"/>
        <v>135.45195623424908</v>
      </c>
      <c r="I51" s="6">
        <f t="shared" si="3"/>
        <v>11.287663019520757</v>
      </c>
      <c r="J51" s="6">
        <f t="shared" si="4"/>
        <v>124.16429321472833</v>
      </c>
      <c r="K51" s="6">
        <f t="shared" si="11"/>
        <v>4108.709339105555</v>
      </c>
      <c r="L51" s="88"/>
      <c r="M51" s="6">
        <f t="shared" si="5"/>
        <v>150.64631760076142</v>
      </c>
      <c r="N51" s="6">
        <f t="shared" si="6"/>
        <v>27.200029566804151</v>
      </c>
      <c r="O51" s="6">
        <f t="shared" si="7"/>
        <v>123.44628803395727</v>
      </c>
      <c r="P51" s="6">
        <f t="shared" si="8"/>
        <v>4898.0976319914244</v>
      </c>
    </row>
    <row r="52" spans="1:16" x14ac:dyDescent="0.2">
      <c r="A52" s="34">
        <v>37</v>
      </c>
      <c r="B52" s="39">
        <f t="shared" ca="1" si="10"/>
        <v>45395</v>
      </c>
      <c r="C52" s="6">
        <v>500</v>
      </c>
      <c r="D52" s="6">
        <f t="shared" ca="1" si="1"/>
        <v>-130.108638636591</v>
      </c>
      <c r="E52" s="6">
        <f t="shared" ca="1" si="0"/>
        <v>630.10863863659097</v>
      </c>
      <c r="F52" s="6">
        <f t="shared" ca="1" si="2"/>
        <v>-7135.5405704661407</v>
      </c>
      <c r="G52" s="37"/>
      <c r="H52" s="6">
        <f t="shared" si="9"/>
        <v>131.47869885137777</v>
      </c>
      <c r="I52" s="6">
        <f t="shared" si="3"/>
        <v>10.956558237614814</v>
      </c>
      <c r="J52" s="6">
        <f t="shared" si="4"/>
        <v>120.52214061376296</v>
      </c>
      <c r="K52" s="6">
        <f t="shared" si="11"/>
        <v>3988.1871984917921</v>
      </c>
      <c r="L52" s="88"/>
      <c r="M52" s="6">
        <f t="shared" si="5"/>
        <v>146.94292895974272</v>
      </c>
      <c r="N52" s="6">
        <f t="shared" si="6"/>
        <v>26.531362173286883</v>
      </c>
      <c r="O52" s="6">
        <f t="shared" si="7"/>
        <v>120.41156678645584</v>
      </c>
      <c r="P52" s="6">
        <f t="shared" si="8"/>
        <v>4777.6860652049681</v>
      </c>
    </row>
    <row r="53" spans="1:16" x14ac:dyDescent="0.2">
      <c r="A53" s="34">
        <v>38</v>
      </c>
      <c r="B53" s="39">
        <f t="shared" ca="1" si="10"/>
        <v>45425</v>
      </c>
      <c r="C53" s="6">
        <v>500</v>
      </c>
      <c r="D53" s="6">
        <f t="shared" ca="1" si="1"/>
        <v>-142.71081140932282</v>
      </c>
      <c r="E53" s="6">
        <f t="shared" ca="1" si="0"/>
        <v>642.71081140932279</v>
      </c>
      <c r="F53" s="6">
        <f t="shared" ca="1" si="2"/>
        <v>-7778.2513818754633</v>
      </c>
      <c r="G53" s="37"/>
      <c r="H53" s="6">
        <f t="shared" si="9"/>
        <v>127.62199035173735</v>
      </c>
      <c r="I53" s="6">
        <f t="shared" si="3"/>
        <v>10.635165862644779</v>
      </c>
      <c r="J53" s="6">
        <f t="shared" si="4"/>
        <v>116.98682448909257</v>
      </c>
      <c r="K53" s="6">
        <f t="shared" si="11"/>
        <v>3871.2003740026994</v>
      </c>
      <c r="L53" s="88"/>
      <c r="M53" s="6">
        <f t="shared" si="5"/>
        <v>143.33058195614905</v>
      </c>
      <c r="N53" s="6">
        <f t="shared" si="6"/>
        <v>25.879132853193578</v>
      </c>
      <c r="O53" s="6">
        <f t="shared" si="7"/>
        <v>117.45144910295546</v>
      </c>
      <c r="P53" s="6">
        <f t="shared" si="8"/>
        <v>4660.2346161020123</v>
      </c>
    </row>
    <row r="54" spans="1:16" x14ac:dyDescent="0.2">
      <c r="A54" s="34">
        <v>39</v>
      </c>
      <c r="B54" s="39">
        <f t="shared" ca="1" si="10"/>
        <v>45456</v>
      </c>
      <c r="C54" s="6">
        <v>500</v>
      </c>
      <c r="D54" s="6">
        <f t="shared" ca="1" si="1"/>
        <v>-155.56502763750927</v>
      </c>
      <c r="E54" s="6">
        <f t="shared" ca="1" si="0"/>
        <v>655.56502763750927</v>
      </c>
      <c r="F54" s="6">
        <f t="shared" ca="1" si="2"/>
        <v>-8433.8164095129723</v>
      </c>
      <c r="G54" s="37"/>
      <c r="H54" s="6">
        <f t="shared" si="9"/>
        <v>123.87841196808638</v>
      </c>
      <c r="I54" s="6">
        <f t="shared" si="3"/>
        <v>10.323200997340532</v>
      </c>
      <c r="J54" s="6">
        <f t="shared" si="4"/>
        <v>113.55521097074585</v>
      </c>
      <c r="K54" s="6">
        <f t="shared" si="11"/>
        <v>3757.6451630319534</v>
      </c>
      <c r="L54" s="88"/>
      <c r="M54" s="6">
        <f t="shared" si="5"/>
        <v>139.80703848306035</v>
      </c>
      <c r="N54" s="6">
        <f t="shared" si="6"/>
        <v>25.242937503885901</v>
      </c>
      <c r="O54" s="6">
        <f t="shared" si="7"/>
        <v>114.56410097917446</v>
      </c>
      <c r="P54" s="6">
        <f t="shared" si="8"/>
        <v>4545.670515122838</v>
      </c>
    </row>
    <row r="55" spans="1:16" x14ac:dyDescent="0.2">
      <c r="A55" s="34">
        <v>40</v>
      </c>
      <c r="B55" s="39">
        <f t="shared" ca="1" si="10"/>
        <v>45486</v>
      </c>
      <c r="C55" s="6">
        <v>500</v>
      </c>
      <c r="D55" s="6">
        <f t="shared" ca="1" si="1"/>
        <v>-168.67632819025945</v>
      </c>
      <c r="E55" s="6">
        <f t="shared" ca="1" si="0"/>
        <v>668.67632819025948</v>
      </c>
      <c r="F55" s="6">
        <f t="shared" ca="1" si="2"/>
        <v>-9102.4927377032327</v>
      </c>
      <c r="G55" s="37"/>
      <c r="H55" s="6">
        <f t="shared" si="9"/>
        <v>120.24464521702251</v>
      </c>
      <c r="I55" s="6">
        <f t="shared" si="3"/>
        <v>10.020387101418542</v>
      </c>
      <c r="J55" s="6">
        <f t="shared" si="4"/>
        <v>110.22425811560396</v>
      </c>
      <c r="K55" s="6">
        <f t="shared" si="11"/>
        <v>3647.4209049163496</v>
      </c>
      <c r="L55" s="88"/>
      <c r="M55" s="6">
        <f t="shared" si="5"/>
        <v>136.37011545368514</v>
      </c>
      <c r="N55" s="6">
        <f t="shared" si="6"/>
        <v>24.622381956915373</v>
      </c>
      <c r="O55" s="6">
        <f t="shared" si="7"/>
        <v>111.74773349676977</v>
      </c>
      <c r="P55" s="6">
        <f t="shared" si="8"/>
        <v>4433.9227816260682</v>
      </c>
    </row>
    <row r="56" spans="1:16" x14ac:dyDescent="0.2">
      <c r="A56" s="34">
        <v>41</v>
      </c>
      <c r="B56" s="39">
        <f t="shared" ca="1" si="10"/>
        <v>45517</v>
      </c>
      <c r="C56" s="6">
        <v>500</v>
      </c>
      <c r="D56" s="6">
        <f t="shared" ca="1" si="1"/>
        <v>-182.04985475406465</v>
      </c>
      <c r="E56" s="6">
        <f t="shared" ca="1" si="0"/>
        <v>682.04985475406465</v>
      </c>
      <c r="F56" s="6">
        <f t="shared" ca="1" si="2"/>
        <v>-9784.5425924572974</v>
      </c>
      <c r="G56" s="37"/>
      <c r="H56" s="6">
        <f t="shared" si="9"/>
        <v>116.71746895732319</v>
      </c>
      <c r="I56" s="6">
        <f t="shared" si="3"/>
        <v>9.7264557464435999</v>
      </c>
      <c r="J56" s="6">
        <f t="shared" si="4"/>
        <v>106.99101321087959</v>
      </c>
      <c r="K56" s="6">
        <f t="shared" si="11"/>
        <v>3540.4298917054703</v>
      </c>
      <c r="L56" s="88"/>
      <c r="M56" s="6">
        <f t="shared" si="5"/>
        <v>133.01768344878204</v>
      </c>
      <c r="N56" s="6">
        <f t="shared" si="6"/>
        <v>24.017081733807871</v>
      </c>
      <c r="O56" s="6">
        <f t="shared" si="7"/>
        <v>109.00060171497417</v>
      </c>
      <c r="P56" s="6">
        <f t="shared" si="8"/>
        <v>4324.9221799110937</v>
      </c>
    </row>
    <row r="57" spans="1:16" x14ac:dyDescent="0.2">
      <c r="A57" s="34">
        <v>42</v>
      </c>
      <c r="B57" s="39">
        <f t="shared" ca="1" si="10"/>
        <v>45548</v>
      </c>
      <c r="C57" s="6">
        <v>500</v>
      </c>
      <c r="D57" s="6">
        <f t="shared" ca="1" si="1"/>
        <v>-195.69085184914596</v>
      </c>
      <c r="E57" s="6">
        <f t="shared" ca="1" si="0"/>
        <v>695.69085184914593</v>
      </c>
      <c r="F57" s="6">
        <f t="shared" ca="1" si="2"/>
        <v>-10480.233444306443</v>
      </c>
      <c r="G57" s="37"/>
      <c r="H57" s="6">
        <f t="shared" si="9"/>
        <v>113.29375653457505</v>
      </c>
      <c r="I57" s="6">
        <f t="shared" si="3"/>
        <v>9.441146377881255</v>
      </c>
      <c r="J57" s="6">
        <f t="shared" si="4"/>
        <v>103.8526101566938</v>
      </c>
      <c r="K57" s="6">
        <f t="shared" si="11"/>
        <v>3436.5772815487762</v>
      </c>
      <c r="L57" s="88"/>
      <c r="M57" s="6">
        <f t="shared" si="5"/>
        <v>129.74766539733281</v>
      </c>
      <c r="N57" s="6">
        <f t="shared" si="6"/>
        <v>23.426661807851758</v>
      </c>
      <c r="O57" s="6">
        <f t="shared" si="7"/>
        <v>106.32100358948105</v>
      </c>
      <c r="P57" s="6">
        <f t="shared" si="8"/>
        <v>4218.6011763216129</v>
      </c>
    </row>
    <row r="58" spans="1:16" x14ac:dyDescent="0.2">
      <c r="A58" s="34">
        <v>43</v>
      </c>
      <c r="B58" s="39">
        <f t="shared" ca="1" si="10"/>
        <v>45578</v>
      </c>
      <c r="C58" s="6">
        <v>500</v>
      </c>
      <c r="D58" s="6">
        <f t="shared" ca="1" si="1"/>
        <v>-209.60466888612885</v>
      </c>
      <c r="E58" s="6">
        <f t="shared" ca="1" si="0"/>
        <v>709.60466888612882</v>
      </c>
      <c r="F58" s="6">
        <f t="shared" ca="1" si="2"/>
        <v>-11189.838113192571</v>
      </c>
      <c r="G58" s="37"/>
      <c r="H58" s="6">
        <f t="shared" si="9"/>
        <v>109.97047300956085</v>
      </c>
      <c r="I58" s="6">
        <f t="shared" si="3"/>
        <v>9.1642060841300701</v>
      </c>
      <c r="J58" s="6">
        <f t="shared" si="4"/>
        <v>100.80626692543078</v>
      </c>
      <c r="K58" s="6">
        <f t="shared" si="11"/>
        <v>3335.7710146233453</v>
      </c>
      <c r="L58" s="88"/>
      <c r="M58" s="6">
        <f t="shared" si="5"/>
        <v>126.55803528964839</v>
      </c>
      <c r="N58" s="6">
        <f t="shared" si="6"/>
        <v>22.850756371742069</v>
      </c>
      <c r="O58" s="6">
        <f t="shared" si="7"/>
        <v>103.70727891790632</v>
      </c>
      <c r="P58" s="6">
        <f t="shared" si="8"/>
        <v>4114.8938974037064</v>
      </c>
    </row>
    <row r="59" spans="1:16" x14ac:dyDescent="0.2">
      <c r="A59" s="34">
        <v>44</v>
      </c>
      <c r="B59" s="39">
        <f t="shared" ca="1" si="10"/>
        <v>45609</v>
      </c>
      <c r="C59" s="6">
        <v>500</v>
      </c>
      <c r="D59" s="6">
        <f t="shared" ca="1" si="1"/>
        <v>-223.79676226385141</v>
      </c>
      <c r="E59" s="6">
        <f t="shared" ca="1" si="0"/>
        <v>723.79676226385141</v>
      </c>
      <c r="F59" s="6">
        <f t="shared" ca="1" si="2"/>
        <v>-11913.634875456422</v>
      </c>
      <c r="G59" s="37"/>
      <c r="H59" s="6">
        <f t="shared" si="9"/>
        <v>106.74467246794705</v>
      </c>
      <c r="I59" s="6">
        <f t="shared" si="3"/>
        <v>8.8953893723289212</v>
      </c>
      <c r="J59" s="6">
        <f t="shared" si="4"/>
        <v>97.849283095618134</v>
      </c>
      <c r="K59" s="6">
        <f t="shared" si="11"/>
        <v>3237.9217315277274</v>
      </c>
      <c r="L59" s="88"/>
      <c r="M59" s="6">
        <f t="shared" si="5"/>
        <v>123.44681692211118</v>
      </c>
      <c r="N59" s="6">
        <f t="shared" si="6"/>
        <v>22.289008610936744</v>
      </c>
      <c r="O59" s="6">
        <f t="shared" si="7"/>
        <v>101.15780831117443</v>
      </c>
      <c r="P59" s="6">
        <f t="shared" si="8"/>
        <v>4013.736089092532</v>
      </c>
    </row>
    <row r="60" spans="1:16" x14ac:dyDescent="0.2">
      <c r="A60" s="34">
        <v>45</v>
      </c>
      <c r="B60" s="39">
        <f t="shared" ca="1" si="10"/>
        <v>45639</v>
      </c>
      <c r="C60" s="6">
        <v>500</v>
      </c>
      <c r="D60" s="6">
        <f t="shared" ca="1" si="1"/>
        <v>-238.27269750912845</v>
      </c>
      <c r="E60" s="6">
        <f t="shared" ca="1" si="0"/>
        <v>738.27269750912842</v>
      </c>
      <c r="F60" s="6">
        <f t="shared" ca="1" si="2"/>
        <v>-12651.907572965551</v>
      </c>
      <c r="G60" s="37"/>
      <c r="H60" s="6">
        <f t="shared" si="9"/>
        <v>103.61349540888727</v>
      </c>
      <c r="I60" s="6">
        <f t="shared" si="3"/>
        <v>8.6344579507406056</v>
      </c>
      <c r="J60" s="6">
        <f t="shared" si="4"/>
        <v>94.979037458146664</v>
      </c>
      <c r="K60" s="6">
        <f t="shared" si="11"/>
        <v>3142.9426940695807</v>
      </c>
      <c r="L60" s="88"/>
      <c r="M60" s="6">
        <f t="shared" si="5"/>
        <v>120.41208267277595</v>
      </c>
      <c r="N60" s="6">
        <f t="shared" si="6"/>
        <v>21.741070482584547</v>
      </c>
      <c r="O60" s="6">
        <f t="shared" si="7"/>
        <v>98.671012190191405</v>
      </c>
      <c r="P60" s="6">
        <f t="shared" si="8"/>
        <v>3915.0650769023405</v>
      </c>
    </row>
    <row r="61" spans="1:16" x14ac:dyDescent="0.2">
      <c r="A61" s="34">
        <v>46</v>
      </c>
      <c r="B61" s="39">
        <f t="shared" ca="1" si="10"/>
        <v>45670</v>
      </c>
      <c r="C61" s="6">
        <v>500</v>
      </c>
      <c r="D61" s="6">
        <f t="shared" ca="1" si="1"/>
        <v>-253.03815145931102</v>
      </c>
      <c r="E61" s="6">
        <f t="shared" ca="1" si="0"/>
        <v>753.03815145931105</v>
      </c>
      <c r="F61" s="6">
        <f t="shared" ca="1" si="2"/>
        <v>-13404.945724424862</v>
      </c>
      <c r="G61" s="37"/>
      <c r="H61" s="6">
        <f t="shared" si="9"/>
        <v>100.57416621022658</v>
      </c>
      <c r="I61" s="6">
        <f t="shared" si="3"/>
        <v>8.3811805175188816</v>
      </c>
      <c r="J61" s="6">
        <f t="shared" si="4"/>
        <v>92.192985692707694</v>
      </c>
      <c r="K61" s="6">
        <f t="shared" si="11"/>
        <v>3050.7497083768731</v>
      </c>
      <c r="L61" s="88"/>
      <c r="M61" s="6">
        <f t="shared" si="5"/>
        <v>117.45195230707021</v>
      </c>
      <c r="N61" s="6">
        <f t="shared" si="6"/>
        <v>21.206602499887676</v>
      </c>
      <c r="O61" s="6">
        <f t="shared" si="7"/>
        <v>96.245349807182535</v>
      </c>
      <c r="P61" s="6">
        <f t="shared" si="8"/>
        <v>3818.8197270951578</v>
      </c>
    </row>
    <row r="62" spans="1:16" x14ac:dyDescent="0.2">
      <c r="A62" s="34">
        <v>47</v>
      </c>
      <c r="B62" s="39">
        <f t="shared" ca="1" si="10"/>
        <v>45701</v>
      </c>
      <c r="C62" s="6">
        <v>500</v>
      </c>
      <c r="D62" s="6">
        <f t="shared" ca="1" si="1"/>
        <v>-268.09891448849726</v>
      </c>
      <c r="E62" s="6">
        <f t="shared" ca="1" si="0"/>
        <v>768.09891448849726</v>
      </c>
      <c r="F62" s="6">
        <f t="shared" ca="1" si="2"/>
        <v>-14173.044638913359</v>
      </c>
      <c r="G62" s="37"/>
      <c r="H62" s="6">
        <f t="shared" si="9"/>
        <v>97.623990668059946</v>
      </c>
      <c r="I62" s="6">
        <f t="shared" si="3"/>
        <v>8.1353325556716616</v>
      </c>
      <c r="J62" s="6">
        <f t="shared" si="4"/>
        <v>89.488658112388279</v>
      </c>
      <c r="K62" s="6">
        <f t="shared" si="11"/>
        <v>2961.2610502644848</v>
      </c>
      <c r="L62" s="88"/>
      <c r="M62" s="6">
        <f t="shared" si="5"/>
        <v>114.56459181285473</v>
      </c>
      <c r="N62" s="6">
        <f t="shared" si="6"/>
        <v>20.685273521765438</v>
      </c>
      <c r="O62" s="6">
        <f t="shared" si="7"/>
        <v>93.879318291089291</v>
      </c>
      <c r="P62" s="6">
        <f t="shared" si="8"/>
        <v>3724.9404088040683</v>
      </c>
    </row>
    <row r="63" spans="1:16" x14ac:dyDescent="0.2">
      <c r="A63" s="34">
        <v>48</v>
      </c>
      <c r="B63" s="39">
        <f t="shared" ca="1" si="10"/>
        <v>45729</v>
      </c>
      <c r="C63" s="6">
        <v>500</v>
      </c>
      <c r="D63" s="6">
        <f t="shared" ca="1" si="1"/>
        <v>-283.46089277826718</v>
      </c>
      <c r="E63" s="6">
        <f t="shared" ca="1" si="0"/>
        <v>783.46089277826718</v>
      </c>
      <c r="F63" s="6">
        <f t="shared" ca="1" si="2"/>
        <v>-14956.505531691626</v>
      </c>
      <c r="G63" s="37"/>
      <c r="H63" s="6">
        <f t="shared" si="9"/>
        <v>94.760353608463518</v>
      </c>
      <c r="I63" s="6">
        <f t="shared" si="3"/>
        <v>7.8966961340386268</v>
      </c>
      <c r="J63" s="6">
        <f t="shared" si="4"/>
        <v>86.863657474424897</v>
      </c>
      <c r="K63" s="6">
        <f t="shared" si="11"/>
        <v>2874.3973927900597</v>
      </c>
      <c r="L63" s="88"/>
      <c r="M63" s="6">
        <f t="shared" si="5"/>
        <v>111.74821226412205</v>
      </c>
      <c r="N63" s="6">
        <f t="shared" si="6"/>
        <v>20.176760547688705</v>
      </c>
      <c r="O63" s="6">
        <f t="shared" si="7"/>
        <v>91.571451716433344</v>
      </c>
      <c r="P63" s="6">
        <f t="shared" si="8"/>
        <v>3633.368957087635</v>
      </c>
    </row>
    <row r="64" spans="1:16" x14ac:dyDescent="0.2">
      <c r="A64" s="34">
        <v>49</v>
      </c>
      <c r="B64" s="39">
        <f t="shared" ca="1" si="10"/>
        <v>45760</v>
      </c>
      <c r="C64" s="6">
        <v>500</v>
      </c>
      <c r="D64" s="6">
        <f t="shared" ca="1" si="1"/>
        <v>-299.13011063383254</v>
      </c>
      <c r="E64" s="6">
        <f t="shared" ca="1" si="0"/>
        <v>799.1301106338326</v>
      </c>
      <c r="F64" s="6">
        <f t="shared" ca="1" si="2"/>
        <v>-15755.635642325458</v>
      </c>
      <c r="G64" s="37"/>
      <c r="H64" s="6">
        <f t="shared" si="9"/>
        <v>91.98071656928191</v>
      </c>
      <c r="I64" s="6">
        <f t="shared" si="3"/>
        <v>7.6650597141068255</v>
      </c>
      <c r="J64" s="6">
        <f t="shared" si="4"/>
        <v>84.315656855175078</v>
      </c>
      <c r="K64" s="6">
        <f t="shared" si="11"/>
        <v>2790.0817359348848</v>
      </c>
      <c r="L64" s="88"/>
      <c r="M64" s="6">
        <f t="shared" si="5"/>
        <v>109.00106871262905</v>
      </c>
      <c r="N64" s="6">
        <f t="shared" si="6"/>
        <v>19.680748517558023</v>
      </c>
      <c r="O64" s="6">
        <f t="shared" si="7"/>
        <v>89.320320195071019</v>
      </c>
      <c r="P64" s="6">
        <f t="shared" si="8"/>
        <v>3544.048636892564</v>
      </c>
    </row>
    <row r="65" spans="1:16" x14ac:dyDescent="0.2">
      <c r="A65" s="34">
        <v>50</v>
      </c>
      <c r="B65" s="39">
        <f t="shared" ca="1" si="10"/>
        <v>45790</v>
      </c>
      <c r="C65" s="6">
        <v>500</v>
      </c>
      <c r="D65" s="6">
        <f t="shared" ca="1" si="1"/>
        <v>-315.11271284650917</v>
      </c>
      <c r="E65" s="6">
        <f t="shared" ca="1" si="0"/>
        <v>815.11271284650911</v>
      </c>
      <c r="F65" s="6">
        <f t="shared" ca="1" si="2"/>
        <v>-16570.748355171967</v>
      </c>
      <c r="G65" s="37"/>
      <c r="H65" s="6">
        <f t="shared" si="9"/>
        <v>89.282615549916315</v>
      </c>
      <c r="I65" s="6">
        <f t="shared" si="3"/>
        <v>7.4402179624930262</v>
      </c>
      <c r="J65" s="6">
        <f t="shared" si="4"/>
        <v>81.842397587423292</v>
      </c>
      <c r="K65" s="6">
        <f t="shared" si="11"/>
        <v>2708.2393383474614</v>
      </c>
      <c r="L65" s="88"/>
      <c r="M65" s="6">
        <f t="shared" si="5"/>
        <v>106.32145910677691</v>
      </c>
      <c r="N65" s="6">
        <f t="shared" si="6"/>
        <v>19.196930116501388</v>
      </c>
      <c r="O65" s="6">
        <f t="shared" si="7"/>
        <v>87.124528990275522</v>
      </c>
      <c r="P65" s="6">
        <f t="shared" si="8"/>
        <v>3456.9241079022886</v>
      </c>
    </row>
    <row r="66" spans="1:16" x14ac:dyDescent="0.2">
      <c r="A66" s="34">
        <v>51</v>
      </c>
      <c r="B66" s="39">
        <f t="shared" ca="1" si="10"/>
        <v>45821</v>
      </c>
      <c r="C66" s="6">
        <v>500</v>
      </c>
      <c r="D66" s="6">
        <f t="shared" ca="1" si="1"/>
        <v>-331.41496710343932</v>
      </c>
      <c r="E66" s="6">
        <f t="shared" ca="1" si="0"/>
        <v>831.41496710343927</v>
      </c>
      <c r="F66" s="6">
        <f t="shared" ca="1" si="2"/>
        <v>-17402.163322275406</v>
      </c>
      <c r="G66" s="37"/>
      <c r="H66" s="6">
        <f t="shared" si="9"/>
        <v>86.663658827118766</v>
      </c>
      <c r="I66" s="6">
        <f t="shared" si="3"/>
        <v>7.2219715689265636</v>
      </c>
      <c r="J66" s="6">
        <f t="shared" si="4"/>
        <v>79.441687258192204</v>
      </c>
      <c r="K66" s="6">
        <f t="shared" si="11"/>
        <v>2628.797651089269</v>
      </c>
      <c r="L66" s="88"/>
      <c r="M66" s="6">
        <f t="shared" si="5"/>
        <v>103.70772323706865</v>
      </c>
      <c r="N66" s="6">
        <f t="shared" si="6"/>
        <v>18.725005584470733</v>
      </c>
      <c r="O66" s="6">
        <f t="shared" si="7"/>
        <v>84.982717652597913</v>
      </c>
      <c r="P66" s="6">
        <f t="shared" si="8"/>
        <v>3371.9413902496908</v>
      </c>
    </row>
    <row r="67" spans="1:16" x14ac:dyDescent="0.2">
      <c r="A67" s="34">
        <v>52</v>
      </c>
      <c r="B67" s="39">
        <f t="shared" ca="1" si="10"/>
        <v>45851</v>
      </c>
      <c r="C67" s="6">
        <v>500</v>
      </c>
      <c r="D67" s="6">
        <f t="shared" ca="1" si="1"/>
        <v>-348.04326644550815</v>
      </c>
      <c r="E67" s="6">
        <f t="shared" ca="1" si="0"/>
        <v>848.04326644550815</v>
      </c>
      <c r="F67" s="6">
        <f t="shared" ca="1" si="2"/>
        <v>-18250.206588720914</v>
      </c>
      <c r="G67" s="37"/>
      <c r="H67" s="6">
        <f t="shared" si="9"/>
        <v>84.121524834856615</v>
      </c>
      <c r="I67" s="6">
        <f t="shared" si="3"/>
        <v>7.0101270695713849</v>
      </c>
      <c r="J67" s="6">
        <f t="shared" si="4"/>
        <v>77.111397765285233</v>
      </c>
      <c r="K67" s="6">
        <f t="shared" si="11"/>
        <v>2551.6862533239837</v>
      </c>
      <c r="L67" s="88"/>
      <c r="M67" s="6">
        <f t="shared" si="5"/>
        <v>101.15824170749072</v>
      </c>
      <c r="N67" s="6">
        <f t="shared" si="6"/>
        <v>18.26468253051916</v>
      </c>
      <c r="O67" s="6">
        <f t="shared" si="7"/>
        <v>82.893559176971564</v>
      </c>
      <c r="P67" s="6">
        <f t="shared" si="8"/>
        <v>3289.0478310727194</v>
      </c>
    </row>
    <row r="68" spans="1:16" x14ac:dyDescent="0.2">
      <c r="A68" s="34">
        <v>53</v>
      </c>
      <c r="B68" s="39">
        <f t="shared" ca="1" si="10"/>
        <v>45882</v>
      </c>
      <c r="C68" s="6">
        <v>500</v>
      </c>
      <c r="D68" s="6">
        <f t="shared" ca="1" si="1"/>
        <v>-365.00413177441828</v>
      </c>
      <c r="E68" s="6">
        <f t="shared" ca="1" si="0"/>
        <v>865.00413177441828</v>
      </c>
      <c r="F68" s="6">
        <f t="shared" ca="1" si="2"/>
        <v>-19115.210720495332</v>
      </c>
      <c r="G68" s="37"/>
      <c r="H68" s="6">
        <f t="shared" si="9"/>
        <v>81.653960106367478</v>
      </c>
      <c r="I68" s="6">
        <f t="shared" si="3"/>
        <v>6.8044966755306229</v>
      </c>
      <c r="J68" s="6">
        <f t="shared" si="4"/>
        <v>74.849463430836849</v>
      </c>
      <c r="K68" s="6">
        <f t="shared" si="11"/>
        <v>2476.8367898931469</v>
      </c>
      <c r="L68" s="88"/>
      <c r="M68" s="6">
        <f t="shared" si="5"/>
        <v>98.671434932181583</v>
      </c>
      <c r="N68" s="6">
        <f t="shared" si="6"/>
        <v>17.815675751643898</v>
      </c>
      <c r="O68" s="6">
        <f t="shared" si="7"/>
        <v>80.855759180537689</v>
      </c>
      <c r="P68" s="6">
        <f t="shared" si="8"/>
        <v>3208.192071892182</v>
      </c>
    </row>
    <row r="69" spans="1:16" x14ac:dyDescent="0.2">
      <c r="A69" s="34">
        <v>54</v>
      </c>
      <c r="B69" s="39">
        <f t="shared" ca="1" si="10"/>
        <v>45913</v>
      </c>
      <c r="C69" s="6">
        <v>500</v>
      </c>
      <c r="D69" s="6">
        <f t="shared" ca="1" si="1"/>
        <v>-382.30421440990665</v>
      </c>
      <c r="E69" s="6">
        <f t="shared" ca="1" si="0"/>
        <v>882.30421440990665</v>
      </c>
      <c r="F69" s="6">
        <f t="shared" ca="1" si="2"/>
        <v>-19997.514934905237</v>
      </c>
      <c r="G69" s="37"/>
      <c r="H69" s="6">
        <f t="shared" si="9"/>
        <v>79.258777276580702</v>
      </c>
      <c r="I69" s="6">
        <f t="shared" si="3"/>
        <v>6.6048981063817251</v>
      </c>
      <c r="J69" s="6">
        <f t="shared" si="4"/>
        <v>72.653879170198977</v>
      </c>
      <c r="K69" s="6">
        <f t="shared" si="11"/>
        <v>2404.1829107229478</v>
      </c>
      <c r="L69" s="88"/>
      <c r="M69" s="6">
        <f t="shared" si="5"/>
        <v>96.245762156765451</v>
      </c>
      <c r="N69" s="6">
        <f t="shared" si="6"/>
        <v>17.377707056082652</v>
      </c>
      <c r="O69" s="6">
        <f t="shared" si="7"/>
        <v>78.868055100682795</v>
      </c>
      <c r="P69" s="6">
        <f t="shared" si="8"/>
        <v>3129.3240167914992</v>
      </c>
    </row>
    <row r="70" spans="1:16" x14ac:dyDescent="0.2">
      <c r="A70" s="34">
        <v>55</v>
      </c>
      <c r="B70" s="39">
        <f t="shared" ca="1" si="10"/>
        <v>45943</v>
      </c>
      <c r="C70" s="6">
        <v>500</v>
      </c>
      <c r="D70" s="6">
        <f t="shared" ca="1" si="1"/>
        <v>-399.95029869810475</v>
      </c>
      <c r="E70" s="6">
        <f t="shared" ca="1" si="0"/>
        <v>899.95029869810469</v>
      </c>
      <c r="F70" s="6">
        <f t="shared" ca="1" si="2"/>
        <v>-20897.465233603343</v>
      </c>
      <c r="G70" s="37"/>
      <c r="H70" s="6">
        <f t="shared" si="9"/>
        <v>76.933853143134328</v>
      </c>
      <c r="I70" s="6">
        <f t="shared" si="3"/>
        <v>6.4111544285945277</v>
      </c>
      <c r="J70" s="6">
        <f t="shared" si="4"/>
        <v>70.5226987145398</v>
      </c>
      <c r="K70" s="6">
        <f t="shared" si="11"/>
        <v>2333.6602120084081</v>
      </c>
      <c r="L70" s="88"/>
      <c r="M70" s="6">
        <f t="shared" si="5"/>
        <v>93.879720503744977</v>
      </c>
      <c r="N70" s="6">
        <f t="shared" si="6"/>
        <v>16.950505090953953</v>
      </c>
      <c r="O70" s="6">
        <f t="shared" si="7"/>
        <v>76.929215412791024</v>
      </c>
      <c r="P70" s="6">
        <f t="shared" si="8"/>
        <v>3052.3948013787081</v>
      </c>
    </row>
    <row r="71" spans="1:16" x14ac:dyDescent="0.2">
      <c r="A71" s="34">
        <v>56</v>
      </c>
      <c r="B71" s="39">
        <f t="shared" ca="1" si="10"/>
        <v>45974</v>
      </c>
      <c r="C71" s="6">
        <v>500</v>
      </c>
      <c r="D71" s="6">
        <f t="shared" ca="1" si="1"/>
        <v>-417.94930467206689</v>
      </c>
      <c r="E71" s="6">
        <f t="shared" ca="1" si="0"/>
        <v>917.94930467206689</v>
      </c>
      <c r="F71" s="6">
        <f t="shared" ca="1" si="2"/>
        <v>-21815.41453827541</v>
      </c>
      <c r="G71" s="37"/>
      <c r="H71" s="6">
        <f t="shared" si="9"/>
        <v>74.677126784269063</v>
      </c>
      <c r="I71" s="6">
        <f t="shared" si="3"/>
        <v>6.2230938986890889</v>
      </c>
      <c r="J71" s="6">
        <f t="shared" si="4"/>
        <v>68.454032885579977</v>
      </c>
      <c r="K71" s="6">
        <f t="shared" si="11"/>
        <v>2265.206179122828</v>
      </c>
      <c r="L71" s="88"/>
      <c r="M71" s="6">
        <f t="shared" si="5"/>
        <v>91.571844041361231</v>
      </c>
      <c r="N71" s="6">
        <f t="shared" si="6"/>
        <v>16.53380517413467</v>
      </c>
      <c r="O71" s="6">
        <f t="shared" si="7"/>
        <v>75.038038867226561</v>
      </c>
      <c r="P71" s="6">
        <f t="shared" si="8"/>
        <v>2977.3567625114815</v>
      </c>
    </row>
    <row r="72" spans="1:16" x14ac:dyDescent="0.2">
      <c r="A72" s="34">
        <v>57</v>
      </c>
      <c r="B72" s="39">
        <f t="shared" ca="1" si="10"/>
        <v>46004</v>
      </c>
      <c r="C72" s="6">
        <v>500</v>
      </c>
      <c r="D72" s="6">
        <f t="shared" ca="1" si="1"/>
        <v>-436.30829076550822</v>
      </c>
      <c r="E72" s="6">
        <f t="shared" ca="1" si="0"/>
        <v>936.30829076550822</v>
      </c>
      <c r="F72" s="6">
        <f t="shared" ca="1" si="2"/>
        <v>-22751.722829040918</v>
      </c>
      <c r="G72" s="37"/>
      <c r="H72" s="6">
        <f t="shared" si="9"/>
        <v>72.486597731930502</v>
      </c>
      <c r="I72" s="6">
        <f t="shared" si="3"/>
        <v>6.0405498109942082</v>
      </c>
      <c r="J72" s="6">
        <f t="shared" si="4"/>
        <v>66.446047920936294</v>
      </c>
      <c r="K72" s="6">
        <f t="shared" si="11"/>
        <v>2198.7601312018915</v>
      </c>
      <c r="L72" s="88"/>
      <c r="M72" s="6">
        <f t="shared" si="5"/>
        <v>89.320702875344438</v>
      </c>
      <c r="N72" s="6">
        <f t="shared" si="6"/>
        <v>16.127349130270527</v>
      </c>
      <c r="O72" s="6">
        <f t="shared" si="7"/>
        <v>73.193353745073907</v>
      </c>
      <c r="P72" s="6">
        <f t="shared" si="8"/>
        <v>2904.1634087664074</v>
      </c>
    </row>
    <row r="73" spans="1:16" x14ac:dyDescent="0.2">
      <c r="A73" s="34">
        <v>58</v>
      </c>
      <c r="B73" s="39">
        <f t="shared" ca="1" si="10"/>
        <v>46035</v>
      </c>
      <c r="C73" s="6">
        <v>500</v>
      </c>
      <c r="D73" s="6">
        <f t="shared" ca="1" si="1"/>
        <v>-455.03445658081836</v>
      </c>
      <c r="E73" s="6">
        <f t="shared" ca="1" si="0"/>
        <v>955.03445658081841</v>
      </c>
      <c r="F73" s="6">
        <f t="shared" ca="1" si="2"/>
        <v>-23706.757285621738</v>
      </c>
      <c r="G73" s="37"/>
      <c r="H73" s="6">
        <f t="shared" si="9"/>
        <v>70.360324198460532</v>
      </c>
      <c r="I73" s="6">
        <f t="shared" si="3"/>
        <v>5.8633603498717113</v>
      </c>
      <c r="J73" s="6">
        <f t="shared" si="4"/>
        <v>64.49696384858882</v>
      </c>
      <c r="K73" s="6">
        <f t="shared" si="11"/>
        <v>2134.2631673533028</v>
      </c>
      <c r="L73" s="88"/>
      <c r="M73" s="6">
        <f t="shared" si="5"/>
        <v>87.124902262992222</v>
      </c>
      <c r="N73" s="6">
        <f t="shared" si="6"/>
        <v>15.73088513081804</v>
      </c>
      <c r="O73" s="6">
        <f t="shared" si="7"/>
        <v>71.394017132174184</v>
      </c>
      <c r="P73" s="6">
        <f t="shared" si="8"/>
        <v>2832.7693916342332</v>
      </c>
    </row>
    <row r="74" spans="1:16" x14ac:dyDescent="0.2">
      <c r="A74" s="34">
        <v>59</v>
      </c>
      <c r="B74" s="39">
        <f t="shared" ca="1" si="10"/>
        <v>46066</v>
      </c>
      <c r="C74" s="6">
        <v>500</v>
      </c>
      <c r="D74" s="6">
        <f t="shared" ca="1" si="1"/>
        <v>-474.13514571243473</v>
      </c>
      <c r="E74" s="6">
        <f t="shared" ca="1" si="0"/>
        <v>974.13514571243468</v>
      </c>
      <c r="F74" s="6">
        <f t="shared" ca="1" si="2"/>
        <v>-24680.89243133417</v>
      </c>
      <c r="G74" s="37"/>
      <c r="H74" s="6">
        <f t="shared" si="9"/>
        <v>68.296421355305696</v>
      </c>
      <c r="I74" s="6">
        <f t="shared" si="3"/>
        <v>5.691368446275475</v>
      </c>
      <c r="J74" s="6">
        <f t="shared" si="4"/>
        <v>62.605052909030221</v>
      </c>
      <c r="K74" s="6">
        <f t="shared" si="11"/>
        <v>2071.6581144442725</v>
      </c>
      <c r="L74" s="88"/>
      <c r="M74" s="6">
        <f t="shared" si="5"/>
        <v>84.983081749026994</v>
      </c>
      <c r="N74" s="6">
        <f t="shared" si="6"/>
        <v>15.344167538018764</v>
      </c>
      <c r="O74" s="6">
        <f t="shared" si="7"/>
        <v>69.638914211008228</v>
      </c>
      <c r="P74" s="6">
        <f t="shared" si="8"/>
        <v>2763.1304774232249</v>
      </c>
    </row>
    <row r="75" spans="1:16" x14ac:dyDescent="0.2">
      <c r="A75" s="34">
        <v>60</v>
      </c>
      <c r="B75" s="39">
        <f t="shared" ca="1" si="10"/>
        <v>46094</v>
      </c>
      <c r="C75" s="6">
        <v>500</v>
      </c>
      <c r="D75" s="6">
        <f t="shared" ca="1" si="1"/>
        <v>-493.61784862668344</v>
      </c>
      <c r="E75" s="6">
        <f t="shared" ca="1" si="0"/>
        <v>993.61784862668344</v>
      </c>
      <c r="F75" s="6">
        <f t="shared" ca="1" si="2"/>
        <v>-25674.510279960854</v>
      </c>
      <c r="G75" s="37"/>
      <c r="H75" s="6">
        <f t="shared" si="9"/>
        <v>66.29305966221672</v>
      </c>
      <c r="I75" s="6">
        <f t="shared" si="3"/>
        <v>5.52442163851806</v>
      </c>
      <c r="J75" s="6">
        <f t="shared" si="4"/>
        <v>60.768638023698657</v>
      </c>
      <c r="K75" s="6">
        <f t="shared" si="11"/>
        <v>2010.8894764205738</v>
      </c>
      <c r="L75" s="88"/>
      <c r="M75" s="6">
        <f t="shared" si="5"/>
        <v>82.893914322696745</v>
      </c>
      <c r="N75" s="6">
        <f t="shared" si="6"/>
        <v>14.966956752709136</v>
      </c>
      <c r="O75" s="6">
        <f t="shared" si="7"/>
        <v>67.926957569987607</v>
      </c>
      <c r="P75" s="6">
        <f t="shared" si="8"/>
        <v>2695.2035198532371</v>
      </c>
    </row>
    <row r="76" spans="1:16" x14ac:dyDescent="0.2">
      <c r="A76" s="34">
        <v>61</v>
      </c>
      <c r="B76" s="39">
        <f t="shared" ca="1" si="10"/>
        <v>46125</v>
      </c>
      <c r="C76" s="6">
        <v>500</v>
      </c>
      <c r="D76" s="6">
        <f t="shared" ca="1" si="1"/>
        <v>-513.49020559921712</v>
      </c>
      <c r="E76" s="6">
        <f t="shared" ca="1" si="0"/>
        <v>1013.4902055992171</v>
      </c>
      <c r="F76" s="6">
        <f t="shared" ca="1" si="2"/>
        <v>-26688.000485560071</v>
      </c>
      <c r="G76" s="37"/>
      <c r="H76" s="6">
        <f t="shared" si="9"/>
        <v>64.348463245458362</v>
      </c>
      <c r="I76" s="6">
        <f t="shared" si="3"/>
        <v>5.3623719371215302</v>
      </c>
      <c r="J76" s="6">
        <f t="shared" si="4"/>
        <v>58.986091308336832</v>
      </c>
      <c r="K76" s="6">
        <f t="shared" si="11"/>
        <v>1951.9033851122369</v>
      </c>
      <c r="L76" s="88"/>
      <c r="M76" s="6">
        <f t="shared" si="5"/>
        <v>80.856105595597114</v>
      </c>
      <c r="N76" s="6">
        <f t="shared" si="6"/>
        <v>14.599019065871701</v>
      </c>
      <c r="O76" s="6">
        <f t="shared" si="7"/>
        <v>66.257086529725413</v>
      </c>
      <c r="P76" s="6">
        <f t="shared" si="8"/>
        <v>2628.9464333235119</v>
      </c>
    </row>
    <row r="77" spans="1:16" x14ac:dyDescent="0.2">
      <c r="A77" s="34">
        <v>62</v>
      </c>
      <c r="B77" s="39">
        <f t="shared" ca="1" si="10"/>
        <v>46155</v>
      </c>
      <c r="C77" s="6">
        <v>500</v>
      </c>
      <c r="D77" s="6">
        <f t="shared" ca="1" si="1"/>
        <v>-533.76000971120141</v>
      </c>
      <c r="E77" s="6">
        <f t="shared" ca="1" si="0"/>
        <v>1033.7600097112013</v>
      </c>
      <c r="F77" s="6">
        <f t="shared" ca="1" si="2"/>
        <v>-27721.760495271272</v>
      </c>
      <c r="G77" s="37"/>
      <c r="H77" s="6">
        <f t="shared" si="9"/>
        <v>62.460908323591582</v>
      </c>
      <c r="I77" s="6">
        <f t="shared" si="3"/>
        <v>5.2050756936326321</v>
      </c>
      <c r="J77" s="6">
        <f t="shared" si="4"/>
        <v>57.255832629958952</v>
      </c>
      <c r="K77" s="6">
        <f t="shared" si="11"/>
        <v>1894.6475524822779</v>
      </c>
      <c r="L77" s="88"/>
      <c r="M77" s="6">
        <f t="shared" si="5"/>
        <v>78.86839299970535</v>
      </c>
      <c r="N77" s="6">
        <f t="shared" si="6"/>
        <v>14.240126513835691</v>
      </c>
      <c r="O77" s="6">
        <f t="shared" si="7"/>
        <v>64.628266485869659</v>
      </c>
      <c r="P77" s="6">
        <f t="shared" si="8"/>
        <v>2564.3181668376424</v>
      </c>
    </row>
    <row r="78" spans="1:16" x14ac:dyDescent="0.2">
      <c r="A78" s="34">
        <v>63</v>
      </c>
      <c r="B78" s="39">
        <f t="shared" ca="1" si="10"/>
        <v>46186</v>
      </c>
      <c r="C78" s="6">
        <v>500</v>
      </c>
      <c r="D78" s="6">
        <f t="shared" ca="1" si="1"/>
        <v>-554.43520990542549</v>
      </c>
      <c r="E78" s="6">
        <f t="shared" ca="1" si="0"/>
        <v>1054.4352099054254</v>
      </c>
      <c r="F78" s="6">
        <f t="shared" ca="1" si="2"/>
        <v>-28776.195705176699</v>
      </c>
      <c r="G78" s="37"/>
      <c r="H78" s="6">
        <f t="shared" si="9"/>
        <v>60.628721679432893</v>
      </c>
      <c r="I78" s="6">
        <f t="shared" si="3"/>
        <v>5.0523934732860747</v>
      </c>
      <c r="J78" s="6">
        <f t="shared" si="4"/>
        <v>55.576328206146819</v>
      </c>
      <c r="K78" s="6">
        <f t="shared" si="11"/>
        <v>1839.071224276131</v>
      </c>
      <c r="L78" s="88"/>
      <c r="M78" s="6">
        <f t="shared" si="5"/>
        <v>76.92954500512927</v>
      </c>
      <c r="N78" s="6">
        <f t="shared" si="6"/>
        <v>13.890056737037229</v>
      </c>
      <c r="O78" s="6">
        <f t="shared" si="7"/>
        <v>63.039488268092043</v>
      </c>
      <c r="P78" s="6">
        <f t="shared" si="8"/>
        <v>2501.2786785695503</v>
      </c>
    </row>
    <row r="79" spans="1:16" x14ac:dyDescent="0.2">
      <c r="A79" s="34">
        <v>64</v>
      </c>
      <c r="B79" s="39">
        <f t="shared" ca="1" si="10"/>
        <v>46216</v>
      </c>
      <c r="C79" s="6">
        <v>500</v>
      </c>
      <c r="D79" s="6">
        <f t="shared" ca="1" si="1"/>
        <v>-575.52391410353403</v>
      </c>
      <c r="E79" s="6">
        <f t="shared" ca="1" si="0"/>
        <v>1075.523914103534</v>
      </c>
      <c r="F79" s="6">
        <f t="shared" ca="1" si="2"/>
        <v>-29851.719619280233</v>
      </c>
      <c r="G79" s="37"/>
      <c r="H79" s="6">
        <f t="shared" si="9"/>
        <v>58.850279176836196</v>
      </c>
      <c r="I79" s="6">
        <f t="shared" si="3"/>
        <v>4.9041899314030166</v>
      </c>
      <c r="J79" s="6">
        <f t="shared" si="4"/>
        <v>53.946089245433178</v>
      </c>
      <c r="K79" s="6">
        <f t="shared" si="11"/>
        <v>1785.1251350306979</v>
      </c>
      <c r="L79" s="88"/>
      <c r="M79" s="6">
        <f t="shared" si="5"/>
        <v>75.038360357086503</v>
      </c>
      <c r="N79" s="6">
        <f t="shared" si="6"/>
        <v>13.548592842251731</v>
      </c>
      <c r="O79" s="6">
        <f t="shared" si="7"/>
        <v>61.489767514834774</v>
      </c>
      <c r="P79" s="6">
        <f t="shared" si="8"/>
        <v>2439.7889110547153</v>
      </c>
    </row>
    <row r="80" spans="1:16" x14ac:dyDescent="0.2">
      <c r="A80" s="34">
        <v>65</v>
      </c>
      <c r="B80" s="39">
        <f t="shared" ca="1" si="10"/>
        <v>46247</v>
      </c>
      <c r="C80" s="6">
        <v>500</v>
      </c>
      <c r="D80" s="6">
        <f t="shared" ca="1" si="1"/>
        <v>-597.03439238560463</v>
      </c>
      <c r="E80" s="6">
        <f t="shared" ca="1" si="0"/>
        <v>1097.0343923856046</v>
      </c>
      <c r="F80" s="6">
        <f t="shared" ca="1" si="2"/>
        <v>-30948.754011665838</v>
      </c>
      <c r="G80" s="37"/>
      <c r="H80" s="6">
        <f t="shared" si="9"/>
        <v>57.124004320982337</v>
      </c>
      <c r="I80" s="6">
        <f t="shared" si="3"/>
        <v>4.7603336934151947</v>
      </c>
      <c r="J80" s="6">
        <f t="shared" si="4"/>
        <v>52.363670627567146</v>
      </c>
      <c r="K80" s="6">
        <f t="shared" ref="K80:K143" si="12">MAX(0,K79-J80)</f>
        <v>1732.7614644031307</v>
      </c>
      <c r="L80" s="88"/>
      <c r="M80" s="6">
        <f t="shared" si="5"/>
        <v>73.19366733164145</v>
      </c>
      <c r="N80" s="6">
        <f t="shared" si="6"/>
        <v>13.215523268213042</v>
      </c>
      <c r="O80" s="6">
        <f t="shared" si="7"/>
        <v>59.97814406342841</v>
      </c>
      <c r="P80" s="6">
        <f t="shared" si="8"/>
        <v>2379.810766991287</v>
      </c>
    </row>
    <row r="81" spans="1:18" x14ac:dyDescent="0.2">
      <c r="A81" s="34">
        <v>66</v>
      </c>
      <c r="B81" s="39">
        <f t="shared" ca="1" si="10"/>
        <v>46278</v>
      </c>
      <c r="C81" s="6">
        <v>500</v>
      </c>
      <c r="D81" s="6">
        <f t="shared" ref="D81:D144" ca="1" si="13">IF(B81&lt;=$C$9,C81*$C$7,($C$4/12*F80))</f>
        <v>-618.97508023331682</v>
      </c>
      <c r="E81" s="6">
        <f t="shared" ref="E81:E144" ca="1" si="14">C81-D81</f>
        <v>1118.9750802333169</v>
      </c>
      <c r="F81" s="6">
        <f t="shared" ref="F81:F144" ca="1" si="15">F80-E81</f>
        <v>-32067.729091899157</v>
      </c>
      <c r="G81" s="37"/>
      <c r="H81" s="6">
        <f t="shared" si="9"/>
        <v>55.448366860900187</v>
      </c>
      <c r="I81" s="6">
        <f t="shared" ref="I81:I144" si="16">K80*$H$4/12</f>
        <v>4.6206972384083489</v>
      </c>
      <c r="J81" s="6">
        <f t="shared" ref="J81:J144" si="17">H81-I81</f>
        <v>50.82766962249184</v>
      </c>
      <c r="K81" s="6">
        <f t="shared" si="12"/>
        <v>1681.9337947806389</v>
      </c>
      <c r="L81" s="88"/>
      <c r="M81" s="6">
        <f t="shared" ref="M81:M144" si="18">IF(P80*$M$4&lt;10,10,P80*$M$6)</f>
        <v>71.394323009738613</v>
      </c>
      <c r="N81" s="6">
        <f t="shared" ref="N81:N144" si="19">P80*$M$4/12</f>
        <v>12.890641654536138</v>
      </c>
      <c r="O81" s="6">
        <f t="shared" ref="O81:O144" si="20">M81-N81</f>
        <v>58.503681355202474</v>
      </c>
      <c r="P81" s="6">
        <f t="shared" ref="P81:P144" si="21">P80-O81</f>
        <v>2321.3070856360846</v>
      </c>
    </row>
    <row r="82" spans="1:18" x14ac:dyDescent="0.2">
      <c r="A82" s="34">
        <v>67</v>
      </c>
      <c r="B82" s="39">
        <f t="shared" ref="B82:B145" ca="1" si="22">EDATE(B81,1)</f>
        <v>46308</v>
      </c>
      <c r="C82" s="6">
        <v>500</v>
      </c>
      <c r="D82" s="6">
        <f t="shared" ca="1" si="13"/>
        <v>-641.35458183798312</v>
      </c>
      <c r="E82" s="6">
        <f t="shared" ca="1" si="14"/>
        <v>1141.354581837983</v>
      </c>
      <c r="F82" s="6">
        <f t="shared" ca="1" si="15"/>
        <v>-33209.083673737143</v>
      </c>
      <c r="G82" s="37"/>
      <c r="H82" s="6">
        <f t="shared" ref="H82:H145" si="23">IF(K81*$H$6&lt;10,10,K81*$H$6)</f>
        <v>53.821881432980447</v>
      </c>
      <c r="I82" s="6">
        <f t="shared" si="16"/>
        <v>4.4851567860817037</v>
      </c>
      <c r="J82" s="6">
        <f t="shared" si="17"/>
        <v>49.336724646898745</v>
      </c>
      <c r="K82" s="6">
        <f t="shared" si="12"/>
        <v>1632.5970701337401</v>
      </c>
      <c r="L82" s="88"/>
      <c r="M82" s="6">
        <f t="shared" si="18"/>
        <v>69.639212569082531</v>
      </c>
      <c r="N82" s="6">
        <f t="shared" si="19"/>
        <v>12.573746713862127</v>
      </c>
      <c r="O82" s="6">
        <f t="shared" si="20"/>
        <v>57.065465855220403</v>
      </c>
      <c r="P82" s="6">
        <f t="shared" si="21"/>
        <v>2264.2416197808643</v>
      </c>
    </row>
    <row r="83" spans="1:18" x14ac:dyDescent="0.2">
      <c r="A83" s="34">
        <v>68</v>
      </c>
      <c r="B83" s="39">
        <f t="shared" ca="1" si="22"/>
        <v>46339</v>
      </c>
      <c r="C83" s="6">
        <v>500</v>
      </c>
      <c r="D83" s="6">
        <f t="shared" ca="1" si="13"/>
        <v>-664.18167347474287</v>
      </c>
      <c r="E83" s="6">
        <f t="shared" ca="1" si="14"/>
        <v>1164.1816734747429</v>
      </c>
      <c r="F83" s="6">
        <f t="shared" ca="1" si="15"/>
        <v>-34373.265347211884</v>
      </c>
      <c r="G83" s="37"/>
      <c r="H83" s="6">
        <f t="shared" si="23"/>
        <v>52.243106244279687</v>
      </c>
      <c r="I83" s="6">
        <f t="shared" si="16"/>
        <v>4.353592187023307</v>
      </c>
      <c r="J83" s="6">
        <f t="shared" si="17"/>
        <v>47.889514057256378</v>
      </c>
      <c r="K83" s="6">
        <f t="shared" si="12"/>
        <v>1584.7075560764838</v>
      </c>
      <c r="L83" s="88"/>
      <c r="M83" s="6">
        <f t="shared" si="18"/>
        <v>67.927248593425929</v>
      </c>
      <c r="N83" s="6">
        <f t="shared" si="19"/>
        <v>12.264642107146349</v>
      </c>
      <c r="O83" s="6">
        <f t="shared" si="20"/>
        <v>55.662606486279579</v>
      </c>
      <c r="P83" s="6">
        <f t="shared" si="21"/>
        <v>2208.5790132945849</v>
      </c>
    </row>
    <row r="84" spans="1:18" x14ac:dyDescent="0.2">
      <c r="A84" s="34">
        <v>69</v>
      </c>
      <c r="B84" s="39">
        <f t="shared" ca="1" si="22"/>
        <v>46369</v>
      </c>
      <c r="C84" s="6">
        <v>500</v>
      </c>
      <c r="D84" s="6">
        <f t="shared" ca="1" si="13"/>
        <v>-687.46530694423768</v>
      </c>
      <c r="E84" s="6">
        <f t="shared" ca="1" si="14"/>
        <v>1187.4653069442377</v>
      </c>
      <c r="F84" s="6">
        <f t="shared" ca="1" si="15"/>
        <v>-35560.730654156119</v>
      </c>
      <c r="G84" s="37"/>
      <c r="H84" s="6">
        <f t="shared" si="23"/>
        <v>50.710641794447483</v>
      </c>
      <c r="I84" s="6">
        <f t="shared" si="16"/>
        <v>4.2258868162039569</v>
      </c>
      <c r="J84" s="6">
        <f t="shared" si="17"/>
        <v>46.484754978243529</v>
      </c>
      <c r="K84" s="6">
        <f t="shared" si="12"/>
        <v>1538.2228010982403</v>
      </c>
      <c r="L84" s="88"/>
      <c r="M84" s="6">
        <f t="shared" si="18"/>
        <v>66.257370398837551</v>
      </c>
      <c r="N84" s="6">
        <f t="shared" si="19"/>
        <v>11.963136322012334</v>
      </c>
      <c r="O84" s="6">
        <f t="shared" si="20"/>
        <v>54.294234076825219</v>
      </c>
      <c r="P84" s="6">
        <f t="shared" si="21"/>
        <v>2154.2847792177595</v>
      </c>
    </row>
    <row r="85" spans="1:18" x14ac:dyDescent="0.2">
      <c r="A85" s="34">
        <v>70</v>
      </c>
      <c r="B85" s="39">
        <f t="shared" ca="1" si="22"/>
        <v>46400</v>
      </c>
      <c r="C85" s="6">
        <v>500</v>
      </c>
      <c r="D85" s="6">
        <f t="shared" ca="1" si="13"/>
        <v>-711.21461308312234</v>
      </c>
      <c r="E85" s="6">
        <f t="shared" ca="1" si="14"/>
        <v>1211.2146130831225</v>
      </c>
      <c r="F85" s="6">
        <f t="shared" ca="1" si="15"/>
        <v>-36771.945267239244</v>
      </c>
      <c r="G85" s="37"/>
      <c r="H85" s="6">
        <f t="shared" si="23"/>
        <v>49.223129635143692</v>
      </c>
      <c r="I85" s="6">
        <f t="shared" si="16"/>
        <v>4.1019274695953074</v>
      </c>
      <c r="J85" s="6">
        <f t="shared" si="17"/>
        <v>45.121202165548382</v>
      </c>
      <c r="K85" s="6">
        <f t="shared" si="12"/>
        <v>1493.101598932692</v>
      </c>
      <c r="L85" s="88"/>
      <c r="M85" s="6">
        <f t="shared" si="18"/>
        <v>64.628543376532775</v>
      </c>
      <c r="N85" s="6">
        <f t="shared" si="19"/>
        <v>11.669042554096199</v>
      </c>
      <c r="O85" s="6">
        <f t="shared" si="20"/>
        <v>52.959500822436574</v>
      </c>
      <c r="P85" s="6">
        <f t="shared" si="21"/>
        <v>2101.325278395323</v>
      </c>
    </row>
    <row r="86" spans="1:18" x14ac:dyDescent="0.2">
      <c r="A86" s="34">
        <v>71</v>
      </c>
      <c r="B86" s="39">
        <f t="shared" ca="1" si="22"/>
        <v>46431</v>
      </c>
      <c r="C86" s="6">
        <v>500</v>
      </c>
      <c r="D86" s="6">
        <f t="shared" ca="1" si="13"/>
        <v>-735.43890534478487</v>
      </c>
      <c r="E86" s="6">
        <f t="shared" ca="1" si="14"/>
        <v>1235.4389053447849</v>
      </c>
      <c r="F86" s="6">
        <f t="shared" ca="1" si="15"/>
        <v>-38007.384172584032</v>
      </c>
      <c r="G86" s="37"/>
      <c r="H86" s="6">
        <f t="shared" si="23"/>
        <v>47.779251165846148</v>
      </c>
      <c r="I86" s="6">
        <f t="shared" si="16"/>
        <v>3.9816042638205125</v>
      </c>
      <c r="J86" s="6">
        <f t="shared" si="17"/>
        <v>43.797646902025633</v>
      </c>
      <c r="K86" s="6">
        <f t="shared" si="12"/>
        <v>1449.3039520306663</v>
      </c>
      <c r="L86" s="88"/>
      <c r="M86" s="6">
        <f t="shared" si="18"/>
        <v>63.039758351859689</v>
      </c>
      <c r="N86" s="6">
        <f t="shared" si="19"/>
        <v>11.382178591308</v>
      </c>
      <c r="O86" s="6">
        <f t="shared" si="20"/>
        <v>51.657579760551691</v>
      </c>
      <c r="P86" s="6">
        <f t="shared" si="21"/>
        <v>2049.6676986347716</v>
      </c>
    </row>
    <row r="87" spans="1:18" x14ac:dyDescent="0.2">
      <c r="A87" s="34">
        <v>72</v>
      </c>
      <c r="B87" s="39">
        <f t="shared" ca="1" si="22"/>
        <v>46459</v>
      </c>
      <c r="C87" s="6">
        <v>500</v>
      </c>
      <c r="D87" s="6">
        <f t="shared" ca="1" si="13"/>
        <v>-760.14768345168068</v>
      </c>
      <c r="E87" s="6">
        <f t="shared" ca="1" si="14"/>
        <v>1260.1476834516807</v>
      </c>
      <c r="F87" s="6">
        <f t="shared" ca="1" si="15"/>
        <v>-39267.531856035712</v>
      </c>
      <c r="G87" s="37"/>
      <c r="H87" s="6">
        <f t="shared" si="23"/>
        <v>46.377726464981322</v>
      </c>
      <c r="I87" s="6">
        <f t="shared" si="16"/>
        <v>3.8648105387484435</v>
      </c>
      <c r="J87" s="6">
        <f t="shared" si="17"/>
        <v>42.512915926232878</v>
      </c>
      <c r="K87" s="6">
        <f t="shared" si="12"/>
        <v>1406.7910361044335</v>
      </c>
      <c r="L87" s="88"/>
      <c r="M87" s="6">
        <f t="shared" si="18"/>
        <v>61.490030959043146</v>
      </c>
      <c r="N87" s="6">
        <f t="shared" si="19"/>
        <v>11.102366700938347</v>
      </c>
      <c r="O87" s="6">
        <f t="shared" si="20"/>
        <v>50.387664258104799</v>
      </c>
      <c r="P87" s="6">
        <f t="shared" si="21"/>
        <v>1999.2800343766667</v>
      </c>
    </row>
    <row r="88" spans="1:18" x14ac:dyDescent="0.2">
      <c r="A88" s="34">
        <v>73</v>
      </c>
      <c r="B88" s="39">
        <f t="shared" ca="1" si="22"/>
        <v>46490</v>
      </c>
      <c r="C88" s="6">
        <v>500</v>
      </c>
      <c r="D88" s="6">
        <f t="shared" ca="1" si="13"/>
        <v>-785.35063712071428</v>
      </c>
      <c r="E88" s="6">
        <f t="shared" ca="1" si="14"/>
        <v>1285.3506371207143</v>
      </c>
      <c r="F88" s="6">
        <f t="shared" ca="1" si="15"/>
        <v>-40552.882493156423</v>
      </c>
      <c r="G88" s="37"/>
      <c r="H88" s="6">
        <f t="shared" si="23"/>
        <v>45.017313155341874</v>
      </c>
      <c r="I88" s="6">
        <f t="shared" si="16"/>
        <v>3.7514427629451563</v>
      </c>
      <c r="J88" s="6">
        <f t="shared" si="17"/>
        <v>41.265870392396721</v>
      </c>
      <c r="K88" s="6">
        <f t="shared" si="12"/>
        <v>1365.5251657120368</v>
      </c>
      <c r="L88" s="88"/>
      <c r="M88" s="6">
        <f t="shared" si="18"/>
        <v>59.978401031299995</v>
      </c>
      <c r="N88" s="6">
        <f t="shared" si="19"/>
        <v>10.829433519540279</v>
      </c>
      <c r="O88" s="6">
        <f t="shared" si="20"/>
        <v>49.148967511759714</v>
      </c>
      <c r="P88" s="6">
        <f t="shared" si="21"/>
        <v>1950.1310668649069</v>
      </c>
    </row>
    <row r="89" spans="1:18" x14ac:dyDescent="0.2">
      <c r="A89" s="34">
        <v>74</v>
      </c>
      <c r="B89" s="39">
        <f t="shared" ca="1" si="22"/>
        <v>46520</v>
      </c>
      <c r="C89" s="6">
        <v>500</v>
      </c>
      <c r="D89" s="6">
        <f t="shared" ca="1" si="13"/>
        <v>-811.05764986312852</v>
      </c>
      <c r="E89" s="6">
        <f t="shared" ca="1" si="14"/>
        <v>1311.0576498631285</v>
      </c>
      <c r="F89" s="6">
        <f t="shared" ca="1" si="15"/>
        <v>-41863.94014301955</v>
      </c>
      <c r="G89" s="37"/>
      <c r="H89" s="6">
        <f t="shared" si="23"/>
        <v>43.696805302785179</v>
      </c>
      <c r="I89" s="6">
        <f t="shared" si="16"/>
        <v>3.6414004418987651</v>
      </c>
      <c r="J89" s="6">
        <f t="shared" si="17"/>
        <v>40.055404860886412</v>
      </c>
      <c r="K89" s="6">
        <f t="shared" si="12"/>
        <v>1325.4697608511503</v>
      </c>
      <c r="L89" s="88"/>
      <c r="M89" s="6">
        <f t="shared" si="18"/>
        <v>58.503932005947206</v>
      </c>
      <c r="N89" s="6">
        <f t="shared" si="19"/>
        <v>10.563209945518246</v>
      </c>
      <c r="O89" s="6">
        <f t="shared" si="20"/>
        <v>47.940722060428961</v>
      </c>
      <c r="P89" s="6">
        <f t="shared" si="21"/>
        <v>1902.1903448044779</v>
      </c>
    </row>
    <row r="90" spans="1:18" x14ac:dyDescent="0.2">
      <c r="A90" s="34">
        <v>75</v>
      </c>
      <c r="B90" s="39">
        <f t="shared" ca="1" si="22"/>
        <v>46551</v>
      </c>
      <c r="C90" s="6">
        <v>500</v>
      </c>
      <c r="D90" s="6">
        <f t="shared" ca="1" si="13"/>
        <v>-837.27880286039101</v>
      </c>
      <c r="E90" s="6">
        <f t="shared" ca="1" si="14"/>
        <v>1337.2788028603909</v>
      </c>
      <c r="F90" s="6">
        <f t="shared" ca="1" si="15"/>
        <v>-43201.21894587994</v>
      </c>
      <c r="G90" s="37"/>
      <c r="H90" s="6">
        <f t="shared" si="23"/>
        <v>42.41503234723681</v>
      </c>
      <c r="I90" s="6">
        <f t="shared" si="16"/>
        <v>3.5345860289364008</v>
      </c>
      <c r="J90" s="6">
        <f t="shared" si="17"/>
        <v>38.880446318300407</v>
      </c>
      <c r="K90" s="6">
        <f t="shared" si="12"/>
        <v>1286.58931453285</v>
      </c>
      <c r="L90" s="88"/>
      <c r="M90" s="6">
        <f t="shared" si="18"/>
        <v>57.065710344134338</v>
      </c>
      <c r="N90" s="6">
        <f t="shared" si="19"/>
        <v>10.303531034357588</v>
      </c>
      <c r="O90" s="6">
        <f t="shared" si="20"/>
        <v>46.762179309776748</v>
      </c>
      <c r="P90" s="6">
        <f t="shared" si="21"/>
        <v>1855.4281654947013</v>
      </c>
    </row>
    <row r="91" spans="1:18" x14ac:dyDescent="0.2">
      <c r="A91" s="34">
        <v>76</v>
      </c>
      <c r="B91" s="39">
        <f t="shared" ca="1" si="22"/>
        <v>46581</v>
      </c>
      <c r="C91" s="6">
        <v>500</v>
      </c>
      <c r="D91" s="6">
        <f t="shared" ca="1" si="13"/>
        <v>-864.02437891759882</v>
      </c>
      <c r="E91" s="6">
        <f t="shared" ca="1" si="14"/>
        <v>1364.0243789175988</v>
      </c>
      <c r="F91" s="6">
        <f t="shared" ca="1" si="15"/>
        <v>-44565.243324797542</v>
      </c>
      <c r="G91" s="37"/>
      <c r="H91" s="6">
        <f t="shared" si="23"/>
        <v>41.170858065051199</v>
      </c>
      <c r="I91" s="6">
        <f t="shared" si="16"/>
        <v>3.4309048387542664</v>
      </c>
      <c r="J91" s="6">
        <f t="shared" si="17"/>
        <v>37.739953226296933</v>
      </c>
      <c r="K91" s="6">
        <f t="shared" si="12"/>
        <v>1248.8493613065532</v>
      </c>
      <c r="L91" s="88"/>
      <c r="M91" s="6">
        <f t="shared" si="18"/>
        <v>55.662844964841035</v>
      </c>
      <c r="N91" s="6">
        <f t="shared" si="19"/>
        <v>10.050235896429632</v>
      </c>
      <c r="O91" s="6">
        <f t="shared" si="20"/>
        <v>45.612609068411402</v>
      </c>
      <c r="P91" s="6">
        <f t="shared" si="21"/>
        <v>1809.81555642629</v>
      </c>
    </row>
    <row r="92" spans="1:18" x14ac:dyDescent="0.2">
      <c r="A92" s="34">
        <v>77</v>
      </c>
      <c r="B92" s="39">
        <f t="shared" ca="1" si="22"/>
        <v>46612</v>
      </c>
      <c r="C92" s="6">
        <v>500</v>
      </c>
      <c r="D92" s="6">
        <f t="shared" ca="1" si="13"/>
        <v>-891.30486649595082</v>
      </c>
      <c r="E92" s="6">
        <f t="shared" ca="1" si="14"/>
        <v>1391.3048664959508</v>
      </c>
      <c r="F92" s="6">
        <f t="shared" ca="1" si="15"/>
        <v>-45956.548191293492</v>
      </c>
      <c r="G92" s="37"/>
      <c r="H92" s="6">
        <f t="shared" si="23"/>
        <v>39.963179561809703</v>
      </c>
      <c r="I92" s="6">
        <f t="shared" si="16"/>
        <v>3.3302649634841419</v>
      </c>
      <c r="J92" s="6">
        <f t="shared" si="17"/>
        <v>36.632914598325563</v>
      </c>
      <c r="K92" s="6">
        <f t="shared" si="12"/>
        <v>1212.2164467082275</v>
      </c>
      <c r="L92" s="88"/>
      <c r="M92" s="6">
        <f t="shared" si="18"/>
        <v>54.294466692788696</v>
      </c>
      <c r="N92" s="6">
        <f t="shared" si="19"/>
        <v>9.8031675973090717</v>
      </c>
      <c r="O92" s="6">
        <f t="shared" si="20"/>
        <v>44.491299095479626</v>
      </c>
      <c r="P92" s="6">
        <f t="shared" si="21"/>
        <v>1765.3242573308103</v>
      </c>
      <c r="R92">
        <v>0</v>
      </c>
    </row>
    <row r="93" spans="1:18" x14ac:dyDescent="0.2">
      <c r="A93" s="34">
        <v>78</v>
      </c>
      <c r="B93" s="39">
        <f t="shared" ca="1" si="22"/>
        <v>46643</v>
      </c>
      <c r="C93" s="6">
        <v>500</v>
      </c>
      <c r="D93" s="6">
        <f t="shared" ca="1" si="13"/>
        <v>-919.13096382586991</v>
      </c>
      <c r="E93" s="6">
        <f t="shared" ca="1" si="14"/>
        <v>1419.1309638258699</v>
      </c>
      <c r="F93" s="6">
        <f t="shared" ca="1" si="15"/>
        <v>-47375.67915511936</v>
      </c>
      <c r="G93" s="37"/>
      <c r="H93" s="6">
        <f t="shared" si="23"/>
        <v>38.790926294663279</v>
      </c>
      <c r="I93" s="6">
        <f t="shared" si="16"/>
        <v>3.2325771912219401</v>
      </c>
      <c r="J93" s="6">
        <f t="shared" si="17"/>
        <v>35.558349103441337</v>
      </c>
      <c r="K93" s="6">
        <f t="shared" si="12"/>
        <v>1176.6580976047862</v>
      </c>
      <c r="L93" s="88"/>
      <c r="M93" s="6">
        <f t="shared" si="18"/>
        <v>52.959727719924309</v>
      </c>
      <c r="N93" s="6">
        <f t="shared" si="19"/>
        <v>9.5621730605418893</v>
      </c>
      <c r="O93" s="6">
        <f t="shared" si="20"/>
        <v>43.397554659382422</v>
      </c>
      <c r="P93" s="6">
        <f t="shared" si="21"/>
        <v>1721.9267026714278</v>
      </c>
    </row>
    <row r="94" spans="1:18" x14ac:dyDescent="0.2">
      <c r="A94" s="34">
        <v>79</v>
      </c>
      <c r="B94" s="39">
        <f t="shared" ca="1" si="22"/>
        <v>46673</v>
      </c>
      <c r="C94" s="6">
        <v>500</v>
      </c>
      <c r="D94" s="6">
        <f t="shared" ca="1" si="13"/>
        <v>-947.5135831023872</v>
      </c>
      <c r="E94" s="6">
        <f t="shared" ca="1" si="14"/>
        <v>1447.5135831023872</v>
      </c>
      <c r="F94" s="6">
        <f t="shared" ca="1" si="15"/>
        <v>-48823.192738221747</v>
      </c>
      <c r="G94" s="37"/>
      <c r="H94" s="6">
        <f t="shared" si="23"/>
        <v>37.65305912335316</v>
      </c>
      <c r="I94" s="6">
        <f t="shared" si="16"/>
        <v>3.1377549269460965</v>
      </c>
      <c r="J94" s="6">
        <f t="shared" si="17"/>
        <v>34.515304196407065</v>
      </c>
      <c r="K94" s="6">
        <f t="shared" si="12"/>
        <v>1142.1427934083792</v>
      </c>
      <c r="L94" s="88"/>
      <c r="M94" s="6">
        <f t="shared" si="18"/>
        <v>51.657801080142832</v>
      </c>
      <c r="N94" s="6">
        <f t="shared" si="19"/>
        <v>9.3271029728035675</v>
      </c>
      <c r="O94" s="6">
        <f t="shared" si="20"/>
        <v>42.330698107339266</v>
      </c>
      <c r="P94" s="6">
        <f t="shared" si="21"/>
        <v>1679.5960045640886</v>
      </c>
    </row>
    <row r="95" spans="1:18" x14ac:dyDescent="0.2">
      <c r="A95" s="34">
        <v>80</v>
      </c>
      <c r="B95" s="39">
        <f t="shared" ca="1" si="22"/>
        <v>46704</v>
      </c>
      <c r="C95" s="6">
        <v>500</v>
      </c>
      <c r="D95" s="6">
        <f t="shared" ca="1" si="13"/>
        <v>-976.46385476443493</v>
      </c>
      <c r="E95" s="6">
        <f t="shared" ca="1" si="14"/>
        <v>1476.4638547644349</v>
      </c>
      <c r="F95" s="6">
        <f t="shared" ca="1" si="15"/>
        <v>-50299.656592986183</v>
      </c>
      <c r="G95" s="37"/>
      <c r="H95" s="6">
        <f t="shared" si="23"/>
        <v>36.548569389068135</v>
      </c>
      <c r="I95" s="6">
        <f t="shared" si="16"/>
        <v>3.0457141157556777</v>
      </c>
      <c r="J95" s="6">
        <f t="shared" si="17"/>
        <v>33.502855273312456</v>
      </c>
      <c r="K95" s="6">
        <f t="shared" si="12"/>
        <v>1108.6399381350668</v>
      </c>
      <c r="L95" s="88"/>
      <c r="M95" s="6">
        <f t="shared" si="18"/>
        <v>50.387880136922654</v>
      </c>
      <c r="N95" s="6">
        <f t="shared" si="19"/>
        <v>9.0978116913888147</v>
      </c>
      <c r="O95" s="6">
        <f t="shared" si="20"/>
        <v>41.290068445533841</v>
      </c>
      <c r="P95" s="6">
        <f t="shared" si="21"/>
        <v>1638.3059361185549</v>
      </c>
    </row>
    <row r="96" spans="1:18" x14ac:dyDescent="0.2">
      <c r="A96" s="34">
        <v>81</v>
      </c>
      <c r="B96" s="39">
        <f t="shared" ca="1" si="22"/>
        <v>46734</v>
      </c>
      <c r="C96" s="6">
        <v>500</v>
      </c>
      <c r="D96" s="6">
        <f t="shared" ca="1" si="13"/>
        <v>-1005.9931318597237</v>
      </c>
      <c r="E96" s="6">
        <f t="shared" ca="1" si="14"/>
        <v>1505.9931318597237</v>
      </c>
      <c r="F96" s="6">
        <f t="shared" ca="1" si="15"/>
        <v>-51805.649724845905</v>
      </c>
      <c r="G96" s="37"/>
      <c r="H96" s="6">
        <f t="shared" si="23"/>
        <v>35.476478020322141</v>
      </c>
      <c r="I96" s="6">
        <f t="shared" si="16"/>
        <v>2.9563731683601784</v>
      </c>
      <c r="J96" s="6">
        <f t="shared" si="17"/>
        <v>32.52010485196196</v>
      </c>
      <c r="K96" s="6">
        <f t="shared" si="12"/>
        <v>1076.1198332831048</v>
      </c>
      <c r="L96" s="88"/>
      <c r="M96" s="6">
        <f t="shared" si="18"/>
        <v>49.149178083556642</v>
      </c>
      <c r="N96" s="6">
        <f t="shared" si="19"/>
        <v>8.8741571539755064</v>
      </c>
      <c r="O96" s="6">
        <f t="shared" si="20"/>
        <v>40.275020929581132</v>
      </c>
      <c r="P96" s="6">
        <f t="shared" si="21"/>
        <v>1598.0309151889737</v>
      </c>
    </row>
    <row r="97" spans="1:16" x14ac:dyDescent="0.2">
      <c r="A97" s="34">
        <v>82</v>
      </c>
      <c r="B97" s="39">
        <f t="shared" ca="1" si="22"/>
        <v>46765</v>
      </c>
      <c r="C97" s="6">
        <v>500</v>
      </c>
      <c r="D97" s="6">
        <f t="shared" ca="1" si="13"/>
        <v>-1036.1129944969182</v>
      </c>
      <c r="E97" s="6">
        <f t="shared" ca="1" si="14"/>
        <v>1536.1129944969182</v>
      </c>
      <c r="F97" s="6">
        <f t="shared" ca="1" si="15"/>
        <v>-53341.762719342827</v>
      </c>
      <c r="G97" s="37"/>
      <c r="H97" s="6">
        <f t="shared" si="23"/>
        <v>34.435834665059353</v>
      </c>
      <c r="I97" s="6">
        <f t="shared" si="16"/>
        <v>2.869652888754946</v>
      </c>
      <c r="J97" s="6">
        <f t="shared" si="17"/>
        <v>31.566181776304408</v>
      </c>
      <c r="K97" s="6">
        <f t="shared" si="12"/>
        <v>1044.5536515068004</v>
      </c>
      <c r="L97" s="88"/>
      <c r="M97" s="6">
        <f t="shared" si="18"/>
        <v>47.940927455669211</v>
      </c>
      <c r="N97" s="6">
        <f t="shared" si="19"/>
        <v>8.6560007906069405</v>
      </c>
      <c r="O97" s="6">
        <f t="shared" si="20"/>
        <v>39.284926665062272</v>
      </c>
      <c r="P97" s="6">
        <f t="shared" si="21"/>
        <v>1558.7459885239114</v>
      </c>
    </row>
    <row r="98" spans="1:16" x14ac:dyDescent="0.2">
      <c r="A98" s="34">
        <v>83</v>
      </c>
      <c r="B98" s="39">
        <f t="shared" ca="1" si="22"/>
        <v>46796</v>
      </c>
      <c r="C98" s="6">
        <v>500</v>
      </c>
      <c r="D98" s="6">
        <f t="shared" ca="1" si="13"/>
        <v>-1066.8352543868566</v>
      </c>
      <c r="E98" s="6">
        <f t="shared" ca="1" si="14"/>
        <v>1566.8352543868566</v>
      </c>
      <c r="F98" s="6">
        <f t="shared" ca="1" si="15"/>
        <v>-54908.59797372968</v>
      </c>
      <c r="G98" s="37"/>
      <c r="H98" s="6">
        <f t="shared" si="23"/>
        <v>33.425716848217611</v>
      </c>
      <c r="I98" s="6">
        <f t="shared" si="16"/>
        <v>2.7854764040181341</v>
      </c>
      <c r="J98" s="6">
        <f t="shared" si="17"/>
        <v>30.640240444199478</v>
      </c>
      <c r="K98" s="6">
        <f t="shared" si="12"/>
        <v>1013.913411062601</v>
      </c>
      <c r="L98" s="88"/>
      <c r="M98" s="6">
        <f t="shared" si="18"/>
        <v>46.762379655717339</v>
      </c>
      <c r="N98" s="6">
        <f t="shared" si="19"/>
        <v>8.4432074378378541</v>
      </c>
      <c r="O98" s="6">
        <f t="shared" si="20"/>
        <v>38.319172217879483</v>
      </c>
      <c r="P98" s="6">
        <f t="shared" si="21"/>
        <v>1520.4268163060319</v>
      </c>
    </row>
    <row r="99" spans="1:16" x14ac:dyDescent="0.2">
      <c r="A99" s="34">
        <v>84</v>
      </c>
      <c r="B99" s="39">
        <f t="shared" ca="1" si="22"/>
        <v>46825</v>
      </c>
      <c r="C99" s="6">
        <v>500</v>
      </c>
      <c r="D99" s="6">
        <f t="shared" ca="1" si="13"/>
        <v>-1098.1719594745937</v>
      </c>
      <c r="E99" s="6">
        <f t="shared" ca="1" si="14"/>
        <v>1598.1719594745937</v>
      </c>
      <c r="F99" s="6">
        <f t="shared" ca="1" si="15"/>
        <v>-56506.769933204276</v>
      </c>
      <c r="G99" s="37"/>
      <c r="H99" s="6">
        <f t="shared" si="23"/>
        <v>32.445229154003229</v>
      </c>
      <c r="I99" s="6">
        <f t="shared" si="16"/>
        <v>2.7037690961669356</v>
      </c>
      <c r="J99" s="6">
        <f t="shared" si="17"/>
        <v>29.741460057836292</v>
      </c>
      <c r="K99" s="6">
        <f t="shared" si="12"/>
        <v>984.17195100476465</v>
      </c>
      <c r="L99" s="88"/>
      <c r="M99" s="6">
        <f t="shared" si="18"/>
        <v>45.612804489180959</v>
      </c>
      <c r="N99" s="6">
        <f t="shared" si="19"/>
        <v>8.235645254991006</v>
      </c>
      <c r="O99" s="6">
        <f t="shared" si="20"/>
        <v>37.377159234189953</v>
      </c>
      <c r="P99" s="6">
        <f t="shared" si="21"/>
        <v>1483.0496570718419</v>
      </c>
    </row>
    <row r="100" spans="1:16" x14ac:dyDescent="0.2">
      <c r="A100" s="34">
        <v>85</v>
      </c>
      <c r="B100" s="39">
        <f t="shared" ca="1" si="22"/>
        <v>46856</v>
      </c>
      <c r="C100" s="6">
        <v>500</v>
      </c>
      <c r="D100" s="6">
        <f t="shared" ca="1" si="13"/>
        <v>-1130.1353986640856</v>
      </c>
      <c r="E100" s="6">
        <f t="shared" ca="1" si="14"/>
        <v>1630.1353986640856</v>
      </c>
      <c r="F100" s="6">
        <f t="shared" ca="1" si="15"/>
        <v>-58136.905331868358</v>
      </c>
      <c r="G100" s="37"/>
      <c r="H100" s="6">
        <f t="shared" si="23"/>
        <v>31.493502432152468</v>
      </c>
      <c r="I100" s="6">
        <f t="shared" si="16"/>
        <v>2.6244585360127055</v>
      </c>
      <c r="J100" s="6">
        <f t="shared" si="17"/>
        <v>28.869043896139761</v>
      </c>
      <c r="K100" s="6">
        <f t="shared" si="12"/>
        <v>955.30290710862494</v>
      </c>
      <c r="L100" s="88"/>
      <c r="M100" s="6">
        <f t="shared" si="18"/>
        <v>44.491489712155257</v>
      </c>
      <c r="N100" s="6">
        <f t="shared" si="19"/>
        <v>8.0331856424724766</v>
      </c>
      <c r="O100" s="6">
        <f t="shared" si="20"/>
        <v>36.458304069682782</v>
      </c>
      <c r="P100" s="6">
        <f t="shared" si="21"/>
        <v>1446.5913530021592</v>
      </c>
    </row>
    <row r="101" spans="1:16" x14ac:dyDescent="0.2">
      <c r="A101" s="34">
        <v>86</v>
      </c>
      <c r="B101" s="39">
        <f t="shared" ca="1" si="22"/>
        <v>46886</v>
      </c>
      <c r="C101" s="6">
        <v>500</v>
      </c>
      <c r="D101" s="6">
        <f t="shared" ca="1" si="13"/>
        <v>-1162.7381066373671</v>
      </c>
      <c r="E101" s="6">
        <f t="shared" ca="1" si="14"/>
        <v>1662.7381066373671</v>
      </c>
      <c r="F101" s="6">
        <f t="shared" ca="1" si="15"/>
        <v>-59799.643438505722</v>
      </c>
      <c r="G101" s="37"/>
      <c r="H101" s="6">
        <f t="shared" si="23"/>
        <v>30.569693027475999</v>
      </c>
      <c r="I101" s="6">
        <f t="shared" si="16"/>
        <v>2.5474744189563334</v>
      </c>
      <c r="J101" s="6">
        <f t="shared" si="17"/>
        <v>28.022218608519665</v>
      </c>
      <c r="K101" s="6">
        <f t="shared" si="12"/>
        <v>927.28068850010527</v>
      </c>
      <c r="L101" s="88"/>
      <c r="M101" s="6">
        <f t="shared" si="18"/>
        <v>43.397740590064771</v>
      </c>
      <c r="N101" s="6">
        <f t="shared" si="19"/>
        <v>7.8357031620950295</v>
      </c>
      <c r="O101" s="6">
        <f t="shared" si="20"/>
        <v>35.562037427969742</v>
      </c>
      <c r="P101" s="6">
        <f t="shared" si="21"/>
        <v>1411.0293155741895</v>
      </c>
    </row>
    <row r="102" spans="1:16" x14ac:dyDescent="0.2">
      <c r="A102" s="34">
        <v>87</v>
      </c>
      <c r="B102" s="39">
        <f t="shared" ca="1" si="22"/>
        <v>46917</v>
      </c>
      <c r="C102" s="6">
        <v>500</v>
      </c>
      <c r="D102" s="6">
        <f t="shared" ca="1" si="13"/>
        <v>-1195.9928687701145</v>
      </c>
      <c r="E102" s="6">
        <f t="shared" ca="1" si="14"/>
        <v>1695.9928687701145</v>
      </c>
      <c r="F102" s="6">
        <f t="shared" ca="1" si="15"/>
        <v>-61495.636307275839</v>
      </c>
      <c r="G102" s="37"/>
      <c r="H102" s="6">
        <f t="shared" si="23"/>
        <v>29.672982032003368</v>
      </c>
      <c r="I102" s="6">
        <f t="shared" si="16"/>
        <v>2.4727485026669473</v>
      </c>
      <c r="J102" s="6">
        <f t="shared" si="17"/>
        <v>27.200233529336423</v>
      </c>
      <c r="K102" s="6">
        <f t="shared" si="12"/>
        <v>900.08045497076887</v>
      </c>
      <c r="L102" s="88"/>
      <c r="M102" s="6">
        <f t="shared" si="18"/>
        <v>42.330879467225685</v>
      </c>
      <c r="N102" s="6">
        <f t="shared" si="19"/>
        <v>7.6430754593601931</v>
      </c>
      <c r="O102" s="6">
        <f t="shared" si="20"/>
        <v>34.687804007865495</v>
      </c>
      <c r="P102" s="6">
        <f t="shared" si="21"/>
        <v>1376.341511566324</v>
      </c>
    </row>
    <row r="103" spans="1:16" x14ac:dyDescent="0.2">
      <c r="A103" s="34">
        <v>88</v>
      </c>
      <c r="B103" s="39">
        <f t="shared" ca="1" si="22"/>
        <v>46947</v>
      </c>
      <c r="C103" s="6">
        <v>500</v>
      </c>
      <c r="D103" s="6">
        <f t="shared" ca="1" si="13"/>
        <v>-1229.9127261455169</v>
      </c>
      <c r="E103" s="6">
        <f t="shared" ca="1" si="14"/>
        <v>1729.9127261455169</v>
      </c>
      <c r="F103" s="6">
        <f t="shared" ca="1" si="15"/>
        <v>-63225.549033421354</v>
      </c>
      <c r="G103" s="37"/>
      <c r="H103" s="6">
        <f t="shared" si="23"/>
        <v>28.802574559064606</v>
      </c>
      <c r="I103" s="6">
        <f t="shared" si="16"/>
        <v>2.400214546588717</v>
      </c>
      <c r="J103" s="6">
        <f t="shared" si="17"/>
        <v>26.402360012475889</v>
      </c>
      <c r="K103" s="6">
        <f t="shared" si="12"/>
        <v>873.67809495829295</v>
      </c>
      <c r="L103" s="88"/>
      <c r="M103" s="6">
        <f t="shared" si="18"/>
        <v>41.290245346989721</v>
      </c>
      <c r="N103" s="6">
        <f t="shared" si="19"/>
        <v>7.4551831876509214</v>
      </c>
      <c r="O103" s="6">
        <f t="shared" si="20"/>
        <v>33.835062159338797</v>
      </c>
      <c r="P103" s="6">
        <f t="shared" si="21"/>
        <v>1342.5064494069852</v>
      </c>
    </row>
    <row r="104" spans="1:16" x14ac:dyDescent="0.2">
      <c r="A104" s="34">
        <v>89</v>
      </c>
      <c r="B104" s="39">
        <f t="shared" ca="1" si="22"/>
        <v>46978</v>
      </c>
      <c r="C104" s="6">
        <v>500</v>
      </c>
      <c r="D104" s="6">
        <f t="shared" ca="1" si="13"/>
        <v>-1264.510980668427</v>
      </c>
      <c r="E104" s="6">
        <f t="shared" ca="1" si="14"/>
        <v>1764.510980668427</v>
      </c>
      <c r="F104" s="6">
        <f t="shared" ca="1" si="15"/>
        <v>-64990.06001408978</v>
      </c>
      <c r="G104" s="37"/>
      <c r="H104" s="6">
        <f t="shared" si="23"/>
        <v>27.957699038665375</v>
      </c>
      <c r="I104" s="6">
        <f t="shared" si="16"/>
        <v>2.3298082532221147</v>
      </c>
      <c r="J104" s="6">
        <f t="shared" si="17"/>
        <v>25.62789078544326</v>
      </c>
      <c r="K104" s="6">
        <f t="shared" si="12"/>
        <v>848.0502041728497</v>
      </c>
      <c r="L104" s="88"/>
      <c r="M104" s="6">
        <f t="shared" si="18"/>
        <v>40.275193482209552</v>
      </c>
      <c r="N104" s="6">
        <f t="shared" si="19"/>
        <v>7.2719099342878373</v>
      </c>
      <c r="O104" s="6">
        <f t="shared" si="20"/>
        <v>33.003283547921711</v>
      </c>
      <c r="P104" s="6">
        <f t="shared" si="21"/>
        <v>1309.5031658590635</v>
      </c>
    </row>
    <row r="105" spans="1:16" x14ac:dyDescent="0.2">
      <c r="A105" s="34">
        <v>90</v>
      </c>
      <c r="B105" s="39">
        <f t="shared" ca="1" si="22"/>
        <v>47009</v>
      </c>
      <c r="C105" s="6">
        <v>500</v>
      </c>
      <c r="D105" s="6">
        <f t="shared" ca="1" si="13"/>
        <v>-1299.8012002817957</v>
      </c>
      <c r="E105" s="6">
        <f t="shared" ca="1" si="14"/>
        <v>1799.8012002817957</v>
      </c>
      <c r="F105" s="6">
        <f t="shared" ca="1" si="15"/>
        <v>-66789.861214371573</v>
      </c>
      <c r="G105" s="37"/>
      <c r="H105" s="6">
        <f t="shared" si="23"/>
        <v>27.137606533531191</v>
      </c>
      <c r="I105" s="6">
        <f t="shared" si="16"/>
        <v>2.2614672111275991</v>
      </c>
      <c r="J105" s="6">
        <f t="shared" si="17"/>
        <v>24.876139322403592</v>
      </c>
      <c r="K105" s="6">
        <f t="shared" si="12"/>
        <v>823.17406485044614</v>
      </c>
      <c r="L105" s="88"/>
      <c r="M105" s="6">
        <f t="shared" si="18"/>
        <v>39.285094975771905</v>
      </c>
      <c r="N105" s="6">
        <f t="shared" si="19"/>
        <v>7.0931421484032606</v>
      </c>
      <c r="O105" s="6">
        <f t="shared" si="20"/>
        <v>32.191952827368645</v>
      </c>
      <c r="P105" s="6">
        <f t="shared" si="21"/>
        <v>1277.3112130316949</v>
      </c>
    </row>
    <row r="106" spans="1:16" x14ac:dyDescent="0.2">
      <c r="A106" s="34">
        <v>91</v>
      </c>
      <c r="B106" s="39">
        <f t="shared" ca="1" si="22"/>
        <v>47039</v>
      </c>
      <c r="C106" s="6">
        <v>500</v>
      </c>
      <c r="D106" s="6">
        <f t="shared" ca="1" si="13"/>
        <v>-1335.7972242874314</v>
      </c>
      <c r="E106" s="6">
        <f t="shared" ca="1" si="14"/>
        <v>1835.7972242874314</v>
      </c>
      <c r="F106" s="6">
        <f t="shared" ca="1" si="15"/>
        <v>-68625.658438659011</v>
      </c>
      <c r="G106" s="37"/>
      <c r="H106" s="6">
        <f t="shared" si="23"/>
        <v>26.341570075214278</v>
      </c>
      <c r="I106" s="6">
        <f t="shared" si="16"/>
        <v>2.1951308396011897</v>
      </c>
      <c r="J106" s="6">
        <f t="shared" si="17"/>
        <v>24.146439235613087</v>
      </c>
      <c r="K106" s="6">
        <f t="shared" si="12"/>
        <v>799.02762561483303</v>
      </c>
      <c r="L106" s="88"/>
      <c r="M106" s="6">
        <f t="shared" si="18"/>
        <v>38.319336390950845</v>
      </c>
      <c r="N106" s="6">
        <f t="shared" si="19"/>
        <v>6.9187690705883478</v>
      </c>
      <c r="O106" s="6">
        <f t="shared" si="20"/>
        <v>31.400567320362498</v>
      </c>
      <c r="P106" s="6">
        <f t="shared" si="21"/>
        <v>1245.9106457113323</v>
      </c>
    </row>
    <row r="107" spans="1:16" x14ac:dyDescent="0.2">
      <c r="A107" s="34">
        <v>92</v>
      </c>
      <c r="B107" s="39">
        <f t="shared" ca="1" si="22"/>
        <v>47070</v>
      </c>
      <c r="C107" s="6">
        <v>500</v>
      </c>
      <c r="D107" s="6">
        <f t="shared" ca="1" si="13"/>
        <v>-1372.5131687731803</v>
      </c>
      <c r="E107" s="6">
        <f t="shared" ca="1" si="14"/>
        <v>1872.5131687731803</v>
      </c>
      <c r="F107" s="6">
        <f t="shared" ca="1" si="15"/>
        <v>-70498.171607432188</v>
      </c>
      <c r="G107" s="37"/>
      <c r="H107" s="6">
        <f t="shared" si="23"/>
        <v>25.568884019674659</v>
      </c>
      <c r="I107" s="6">
        <f t="shared" si="16"/>
        <v>2.1307403349728884</v>
      </c>
      <c r="J107" s="6">
        <f t="shared" si="17"/>
        <v>23.438143684701771</v>
      </c>
      <c r="K107" s="6">
        <f t="shared" si="12"/>
        <v>775.58948193013123</v>
      </c>
      <c r="L107" s="88"/>
      <c r="M107" s="6">
        <f t="shared" si="18"/>
        <v>37.377319371339972</v>
      </c>
      <c r="N107" s="6">
        <f t="shared" si="19"/>
        <v>6.7486826642697162</v>
      </c>
      <c r="O107" s="6">
        <f t="shared" si="20"/>
        <v>30.628636707070257</v>
      </c>
      <c r="P107" s="6">
        <f t="shared" si="21"/>
        <v>1215.2820090042621</v>
      </c>
    </row>
    <row r="108" spans="1:16" x14ac:dyDescent="0.2">
      <c r="A108" s="34">
        <v>93</v>
      </c>
      <c r="B108" s="39">
        <f t="shared" ca="1" si="22"/>
        <v>47100</v>
      </c>
      <c r="C108" s="6">
        <v>500</v>
      </c>
      <c r="D108" s="6">
        <f t="shared" ca="1" si="13"/>
        <v>-1409.9634321486437</v>
      </c>
      <c r="E108" s="6">
        <f t="shared" ca="1" si="14"/>
        <v>1909.9634321486437</v>
      </c>
      <c r="F108" s="6">
        <f t="shared" ca="1" si="15"/>
        <v>-72408.135039580826</v>
      </c>
      <c r="G108" s="37"/>
      <c r="H108" s="6">
        <f t="shared" si="23"/>
        <v>24.818863421764199</v>
      </c>
      <c r="I108" s="6">
        <f t="shared" si="16"/>
        <v>2.0682386184803501</v>
      </c>
      <c r="J108" s="6">
        <f t="shared" si="17"/>
        <v>22.750624803283849</v>
      </c>
      <c r="K108" s="6">
        <f t="shared" si="12"/>
        <v>752.83885712684742</v>
      </c>
      <c r="L108" s="88"/>
      <c r="M108" s="6">
        <f t="shared" si="18"/>
        <v>36.458460270127865</v>
      </c>
      <c r="N108" s="6">
        <f t="shared" si="19"/>
        <v>6.5827775487730866</v>
      </c>
      <c r="O108" s="6">
        <f t="shared" si="20"/>
        <v>29.875682721354778</v>
      </c>
      <c r="P108" s="6">
        <f t="shared" si="21"/>
        <v>1185.4063262829075</v>
      </c>
    </row>
    <row r="109" spans="1:16" x14ac:dyDescent="0.2">
      <c r="A109" s="34">
        <v>94</v>
      </c>
      <c r="B109" s="39">
        <f t="shared" ca="1" si="22"/>
        <v>47131</v>
      </c>
      <c r="C109" s="6">
        <v>500</v>
      </c>
      <c r="D109" s="6">
        <f t="shared" ca="1" si="13"/>
        <v>-1448.1627007916165</v>
      </c>
      <c r="E109" s="6">
        <f t="shared" ca="1" si="14"/>
        <v>1948.1627007916165</v>
      </c>
      <c r="F109" s="6">
        <f t="shared" ca="1" si="15"/>
        <v>-74356.297740372436</v>
      </c>
      <c r="G109" s="37"/>
      <c r="H109" s="6">
        <f t="shared" si="23"/>
        <v>24.090843428059117</v>
      </c>
      <c r="I109" s="6">
        <f t="shared" si="16"/>
        <v>2.0075702856715929</v>
      </c>
      <c r="J109" s="6">
        <f t="shared" si="17"/>
        <v>22.083273142387522</v>
      </c>
      <c r="K109" s="6">
        <f t="shared" si="12"/>
        <v>730.75558398445992</v>
      </c>
      <c r="L109" s="88"/>
      <c r="M109" s="6">
        <f t="shared" si="18"/>
        <v>35.562189788487224</v>
      </c>
      <c r="N109" s="6">
        <f t="shared" si="19"/>
        <v>6.4209509340324153</v>
      </c>
      <c r="O109" s="6">
        <f t="shared" si="20"/>
        <v>29.141238854454809</v>
      </c>
      <c r="P109" s="6">
        <f t="shared" si="21"/>
        <v>1156.2650874284527</v>
      </c>
    </row>
    <row r="110" spans="1:16" x14ac:dyDescent="0.2">
      <c r="A110" s="34">
        <v>95</v>
      </c>
      <c r="B110" s="39">
        <f t="shared" ca="1" si="22"/>
        <v>47162</v>
      </c>
      <c r="C110" s="6">
        <v>500</v>
      </c>
      <c r="D110" s="6">
        <f t="shared" ca="1" si="13"/>
        <v>-1487.1259548074488</v>
      </c>
      <c r="E110" s="6">
        <f t="shared" ca="1" si="14"/>
        <v>1987.1259548074488</v>
      </c>
      <c r="F110" s="6">
        <f t="shared" ca="1" si="15"/>
        <v>-76343.423695179881</v>
      </c>
      <c r="G110" s="37"/>
      <c r="H110" s="6">
        <f t="shared" si="23"/>
        <v>23.384178687502718</v>
      </c>
      <c r="I110" s="6">
        <f t="shared" si="16"/>
        <v>1.9486815572918932</v>
      </c>
      <c r="J110" s="6">
        <f t="shared" si="17"/>
        <v>21.435497130210827</v>
      </c>
      <c r="K110" s="6">
        <f t="shared" si="12"/>
        <v>709.3200868542491</v>
      </c>
      <c r="L110" s="88"/>
      <c r="M110" s="6">
        <f t="shared" si="18"/>
        <v>34.687952622853579</v>
      </c>
      <c r="N110" s="6">
        <f t="shared" si="19"/>
        <v>6.2631025569041192</v>
      </c>
      <c r="O110" s="6">
        <f t="shared" si="20"/>
        <v>28.42485006594946</v>
      </c>
      <c r="P110" s="6">
        <f t="shared" si="21"/>
        <v>1127.8402373625033</v>
      </c>
    </row>
    <row r="111" spans="1:16" x14ac:dyDescent="0.2">
      <c r="A111" s="34">
        <v>96</v>
      </c>
      <c r="B111" s="39">
        <f t="shared" ca="1" si="22"/>
        <v>47190</v>
      </c>
      <c r="C111" s="6">
        <v>500</v>
      </c>
      <c r="D111" s="6">
        <f t="shared" ca="1" si="13"/>
        <v>-1526.8684739035978</v>
      </c>
      <c r="E111" s="6">
        <f t="shared" ca="1" si="14"/>
        <v>2026.8684739035978</v>
      </c>
      <c r="F111" s="6">
        <f t="shared" ca="1" si="15"/>
        <v>-78370.292169083477</v>
      </c>
      <c r="G111" s="37"/>
      <c r="H111" s="6">
        <f t="shared" si="23"/>
        <v>22.69824277933597</v>
      </c>
      <c r="I111" s="6">
        <f t="shared" si="16"/>
        <v>1.8915202316113309</v>
      </c>
      <c r="J111" s="6">
        <f t="shared" si="17"/>
        <v>20.80672254772464</v>
      </c>
      <c r="K111" s="6">
        <f t="shared" si="12"/>
        <v>688.51336430652441</v>
      </c>
      <c r="L111" s="88"/>
      <c r="M111" s="6">
        <f t="shared" si="18"/>
        <v>33.835207120875097</v>
      </c>
      <c r="N111" s="6">
        <f t="shared" si="19"/>
        <v>6.1091346190468938</v>
      </c>
      <c r="O111" s="6">
        <f t="shared" si="20"/>
        <v>27.726072501828202</v>
      </c>
      <c r="P111" s="6">
        <f t="shared" si="21"/>
        <v>1100.1141648606751</v>
      </c>
    </row>
    <row r="112" spans="1:16" x14ac:dyDescent="0.2">
      <c r="A112" s="34">
        <v>97</v>
      </c>
      <c r="B112" s="39">
        <f t="shared" ca="1" si="22"/>
        <v>47221</v>
      </c>
      <c r="C112" s="6">
        <v>500</v>
      </c>
      <c r="D112" s="6">
        <f t="shared" ca="1" si="13"/>
        <v>-1567.4058433816697</v>
      </c>
      <c r="E112" s="6">
        <f t="shared" ca="1" si="14"/>
        <v>2067.4058433816699</v>
      </c>
      <c r="F112" s="6">
        <f t="shared" ca="1" si="15"/>
        <v>-80437.698012465145</v>
      </c>
      <c r="G112" s="37"/>
      <c r="H112" s="6">
        <f t="shared" si="23"/>
        <v>22.032427657808782</v>
      </c>
      <c r="I112" s="6">
        <f t="shared" si="16"/>
        <v>1.8360356381507319</v>
      </c>
      <c r="J112" s="6">
        <f t="shared" si="17"/>
        <v>20.196392019658049</v>
      </c>
      <c r="K112" s="6">
        <f t="shared" si="12"/>
        <v>668.3169722868663</v>
      </c>
      <c r="L112" s="88"/>
      <c r="M112" s="6">
        <f t="shared" si="18"/>
        <v>33.003424945820257</v>
      </c>
      <c r="N112" s="6">
        <f t="shared" si="19"/>
        <v>5.9589517263286567</v>
      </c>
      <c r="O112" s="6">
        <f t="shared" si="20"/>
        <v>27.0444732194916</v>
      </c>
      <c r="P112" s="6">
        <f t="shared" si="21"/>
        <v>1073.0696916411835</v>
      </c>
    </row>
    <row r="113" spans="1:16" x14ac:dyDescent="0.2">
      <c r="A113" s="34">
        <v>98</v>
      </c>
      <c r="B113" s="39">
        <f t="shared" ca="1" si="22"/>
        <v>47251</v>
      </c>
      <c r="C113" s="6">
        <v>500</v>
      </c>
      <c r="D113" s="6">
        <f t="shared" ca="1" si="13"/>
        <v>-1608.753960249303</v>
      </c>
      <c r="E113" s="6">
        <f t="shared" ca="1" si="14"/>
        <v>2108.753960249303</v>
      </c>
      <c r="F113" s="6">
        <f t="shared" ca="1" si="15"/>
        <v>-82546.451972714451</v>
      </c>
      <c r="G113" s="37"/>
      <c r="H113" s="6">
        <f t="shared" si="23"/>
        <v>21.38614311317972</v>
      </c>
      <c r="I113" s="6">
        <f t="shared" si="16"/>
        <v>1.7821785927649767</v>
      </c>
      <c r="J113" s="6">
        <f t="shared" si="17"/>
        <v>19.603964520414742</v>
      </c>
      <c r="K113" s="6">
        <f t="shared" si="12"/>
        <v>648.7130077664516</v>
      </c>
      <c r="L113" s="88"/>
      <c r="M113" s="6">
        <f t="shared" si="18"/>
        <v>32.192090749235504</v>
      </c>
      <c r="N113" s="6">
        <f t="shared" si="19"/>
        <v>5.8124608297230766</v>
      </c>
      <c r="O113" s="6">
        <f t="shared" si="20"/>
        <v>26.379629919512428</v>
      </c>
      <c r="P113" s="6">
        <f t="shared" si="21"/>
        <v>1046.6900617216711</v>
      </c>
    </row>
    <row r="114" spans="1:16" x14ac:dyDescent="0.2">
      <c r="A114" s="34">
        <v>99</v>
      </c>
      <c r="B114" s="39">
        <f t="shared" ca="1" si="22"/>
        <v>47282</v>
      </c>
      <c r="C114" s="6">
        <v>500</v>
      </c>
      <c r="D114" s="6">
        <f t="shared" ca="1" si="13"/>
        <v>-1650.9290394542891</v>
      </c>
      <c r="E114" s="6">
        <f t="shared" ca="1" si="14"/>
        <v>2150.9290394542891</v>
      </c>
      <c r="F114" s="6">
        <f t="shared" ca="1" si="15"/>
        <v>-84697.381012168742</v>
      </c>
      <c r="G114" s="37"/>
      <c r="H114" s="6">
        <f t="shared" si="23"/>
        <v>20.75881624852645</v>
      </c>
      <c r="I114" s="6">
        <f t="shared" si="16"/>
        <v>1.7299013540438708</v>
      </c>
      <c r="J114" s="6">
        <f t="shared" si="17"/>
        <v>19.028914894482579</v>
      </c>
      <c r="K114" s="6">
        <f t="shared" si="12"/>
        <v>629.68409287196903</v>
      </c>
      <c r="L114" s="88"/>
      <c r="M114" s="6">
        <f t="shared" si="18"/>
        <v>31.400701851650133</v>
      </c>
      <c r="N114" s="6">
        <f t="shared" si="19"/>
        <v>5.6695711676590514</v>
      </c>
      <c r="O114" s="6">
        <f t="shared" si="20"/>
        <v>25.731130683991083</v>
      </c>
      <c r="P114" s="6">
        <f t="shared" si="21"/>
        <v>1020.95893103768</v>
      </c>
    </row>
    <row r="115" spans="1:16" x14ac:dyDescent="0.2">
      <c r="A115" s="34">
        <v>100</v>
      </c>
      <c r="B115" s="39">
        <f t="shared" ca="1" si="22"/>
        <v>47312</v>
      </c>
      <c r="C115" s="6">
        <v>500</v>
      </c>
      <c r="D115" s="6">
        <f t="shared" ca="1" si="13"/>
        <v>-1693.9476202433748</v>
      </c>
      <c r="E115" s="6">
        <f t="shared" ca="1" si="14"/>
        <v>2193.9476202433748</v>
      </c>
      <c r="F115" s="6">
        <f t="shared" ca="1" si="15"/>
        <v>-86891.328632412115</v>
      </c>
      <c r="G115" s="37"/>
      <c r="H115" s="6">
        <f t="shared" si="23"/>
        <v>20.149890971903009</v>
      </c>
      <c r="I115" s="6">
        <f t="shared" si="16"/>
        <v>1.6791575809919175</v>
      </c>
      <c r="J115" s="6">
        <f t="shared" si="17"/>
        <v>18.470733390911093</v>
      </c>
      <c r="K115" s="6">
        <f t="shared" si="12"/>
        <v>611.21335948105798</v>
      </c>
      <c r="L115" s="88"/>
      <c r="M115" s="6">
        <f t="shared" si="18"/>
        <v>30.628767931130401</v>
      </c>
      <c r="N115" s="6">
        <f t="shared" si="19"/>
        <v>5.5301942097874344</v>
      </c>
      <c r="O115" s="6">
        <f t="shared" si="20"/>
        <v>25.098573721342966</v>
      </c>
      <c r="P115" s="6">
        <f t="shared" si="21"/>
        <v>995.86035731633706</v>
      </c>
    </row>
    <row r="116" spans="1:16" x14ac:dyDescent="0.2">
      <c r="A116" s="34">
        <v>101</v>
      </c>
      <c r="B116" s="39">
        <f t="shared" ca="1" si="22"/>
        <v>47343</v>
      </c>
      <c r="C116" s="6">
        <v>500</v>
      </c>
      <c r="D116" s="6">
        <f t="shared" ca="1" si="13"/>
        <v>-1737.8265726482423</v>
      </c>
      <c r="E116" s="6">
        <f t="shared" ca="1" si="14"/>
        <v>2237.8265726482423</v>
      </c>
      <c r="F116" s="6">
        <f t="shared" ca="1" si="15"/>
        <v>-89129.15520506035</v>
      </c>
      <c r="G116" s="37"/>
      <c r="H116" s="6">
        <f t="shared" si="23"/>
        <v>19.558827503393857</v>
      </c>
      <c r="I116" s="6">
        <f t="shared" si="16"/>
        <v>1.6299022919494881</v>
      </c>
      <c r="J116" s="6">
        <f t="shared" si="17"/>
        <v>17.928925211444369</v>
      </c>
      <c r="K116" s="6">
        <f t="shared" si="12"/>
        <v>593.2844342696136</v>
      </c>
      <c r="L116" s="88"/>
      <c r="M116" s="6">
        <f t="shared" si="18"/>
        <v>29.875810719490111</v>
      </c>
      <c r="N116" s="6">
        <f t="shared" si="19"/>
        <v>5.3942436021301594</v>
      </c>
      <c r="O116" s="6">
        <f t="shared" si="20"/>
        <v>24.481567117359951</v>
      </c>
      <c r="P116" s="6">
        <f t="shared" si="21"/>
        <v>971.37879019897707</v>
      </c>
    </row>
    <row r="117" spans="1:16" x14ac:dyDescent="0.2">
      <c r="A117" s="34">
        <v>102</v>
      </c>
      <c r="B117" s="39">
        <f t="shared" ca="1" si="22"/>
        <v>47374</v>
      </c>
      <c r="C117" s="6">
        <v>500</v>
      </c>
      <c r="D117" s="6">
        <f t="shared" ca="1" si="13"/>
        <v>-1782.583104101207</v>
      </c>
      <c r="E117" s="6">
        <f t="shared" ca="1" si="14"/>
        <v>2282.583104101207</v>
      </c>
      <c r="F117" s="6">
        <f t="shared" ca="1" si="15"/>
        <v>-91411.738309161563</v>
      </c>
      <c r="G117" s="37"/>
      <c r="H117" s="6">
        <f t="shared" si="23"/>
        <v>18.985101896627636</v>
      </c>
      <c r="I117" s="6">
        <f t="shared" si="16"/>
        <v>1.5820918247189697</v>
      </c>
      <c r="J117" s="6">
        <f t="shared" si="17"/>
        <v>17.403010071908668</v>
      </c>
      <c r="K117" s="6">
        <f t="shared" si="12"/>
        <v>575.88142419770497</v>
      </c>
      <c r="L117" s="88"/>
      <c r="M117" s="6">
        <f t="shared" si="18"/>
        <v>29.141363705969312</v>
      </c>
      <c r="N117" s="6">
        <f t="shared" si="19"/>
        <v>5.2616351135777926</v>
      </c>
      <c r="O117" s="6">
        <f t="shared" si="20"/>
        <v>23.879728592391519</v>
      </c>
      <c r="P117" s="6">
        <f t="shared" si="21"/>
        <v>947.49906160658554</v>
      </c>
    </row>
    <row r="118" spans="1:16" x14ac:dyDescent="0.2">
      <c r="A118" s="34">
        <v>103</v>
      </c>
      <c r="B118" s="39">
        <f t="shared" ca="1" si="22"/>
        <v>47404</v>
      </c>
      <c r="C118" s="6">
        <v>500</v>
      </c>
      <c r="D118" s="6">
        <f t="shared" ca="1" si="13"/>
        <v>-1828.2347661832314</v>
      </c>
      <c r="E118" s="6">
        <f t="shared" ca="1" si="14"/>
        <v>2328.2347661832314</v>
      </c>
      <c r="F118" s="6">
        <f t="shared" ca="1" si="15"/>
        <v>-93739.973075344795</v>
      </c>
      <c r="G118" s="37"/>
      <c r="H118" s="6">
        <f t="shared" si="23"/>
        <v>18.428205574326558</v>
      </c>
      <c r="I118" s="6">
        <f t="shared" si="16"/>
        <v>1.5356837978605464</v>
      </c>
      <c r="J118" s="6">
        <f t="shared" si="17"/>
        <v>16.892521776466012</v>
      </c>
      <c r="K118" s="6">
        <f t="shared" si="12"/>
        <v>558.988902421239</v>
      </c>
      <c r="L118" s="88"/>
      <c r="M118" s="6">
        <f t="shared" si="18"/>
        <v>28.424971848197565</v>
      </c>
      <c r="N118" s="6">
        <f t="shared" si="19"/>
        <v>5.1322865837023386</v>
      </c>
      <c r="O118" s="6">
        <f t="shared" si="20"/>
        <v>23.292685264495226</v>
      </c>
      <c r="P118" s="6">
        <f t="shared" si="21"/>
        <v>924.20637634209027</v>
      </c>
    </row>
    <row r="119" spans="1:16" x14ac:dyDescent="0.2">
      <c r="A119" s="34">
        <v>104</v>
      </c>
      <c r="B119" s="39">
        <f t="shared" ca="1" si="22"/>
        <v>47435</v>
      </c>
      <c r="C119" s="6">
        <v>500</v>
      </c>
      <c r="D119" s="6">
        <f t="shared" ca="1" si="13"/>
        <v>-1874.799461506896</v>
      </c>
      <c r="E119" s="6">
        <f t="shared" ca="1" si="14"/>
        <v>2374.799461506896</v>
      </c>
      <c r="F119" s="6">
        <f t="shared" ca="1" si="15"/>
        <v>-96114.772536851684</v>
      </c>
      <c r="G119" s="37"/>
      <c r="H119" s="6">
        <f t="shared" si="23"/>
        <v>17.887644877479648</v>
      </c>
      <c r="I119" s="6">
        <f t="shared" si="16"/>
        <v>1.4906370731233041</v>
      </c>
      <c r="J119" s="6">
        <f t="shared" si="17"/>
        <v>16.397007804356345</v>
      </c>
      <c r="K119" s="6">
        <f t="shared" si="12"/>
        <v>542.59189461688266</v>
      </c>
      <c r="L119" s="88"/>
      <c r="M119" s="6">
        <f t="shared" si="18"/>
        <v>27.726191290262708</v>
      </c>
      <c r="N119" s="6">
        <f t="shared" si="19"/>
        <v>5.0061178718529886</v>
      </c>
      <c r="O119" s="6">
        <f t="shared" si="20"/>
        <v>22.720073418409719</v>
      </c>
      <c r="P119" s="6">
        <f t="shared" si="21"/>
        <v>901.48630292368057</v>
      </c>
    </row>
    <row r="120" spans="1:16" x14ac:dyDescent="0.2">
      <c r="A120" s="34">
        <v>105</v>
      </c>
      <c r="B120" s="39">
        <f t="shared" ca="1" si="22"/>
        <v>47465</v>
      </c>
      <c r="C120" s="6">
        <v>500</v>
      </c>
      <c r="D120" s="6">
        <f t="shared" ca="1" si="13"/>
        <v>-1922.2954507370337</v>
      </c>
      <c r="E120" s="6">
        <f t="shared" ca="1" si="14"/>
        <v>2422.2954507370337</v>
      </c>
      <c r="F120" s="6">
        <f t="shared" ca="1" si="15"/>
        <v>-98537.067987588714</v>
      </c>
      <c r="G120" s="37"/>
      <c r="H120" s="6">
        <f t="shared" si="23"/>
        <v>17.362940627740244</v>
      </c>
      <c r="I120" s="6">
        <f t="shared" si="16"/>
        <v>1.4469117189783536</v>
      </c>
      <c r="J120" s="6">
        <f t="shared" si="17"/>
        <v>15.91602890876189</v>
      </c>
      <c r="K120" s="6">
        <f t="shared" si="12"/>
        <v>526.6758657081208</v>
      </c>
      <c r="L120" s="88"/>
      <c r="M120" s="6">
        <f t="shared" si="18"/>
        <v>27.044589087710417</v>
      </c>
      <c r="N120" s="6">
        <f t="shared" si="19"/>
        <v>4.8830508075032695</v>
      </c>
      <c r="O120" s="6">
        <f t="shared" si="20"/>
        <v>22.161538280207147</v>
      </c>
      <c r="P120" s="6">
        <f t="shared" si="21"/>
        <v>879.32476464347337</v>
      </c>
    </row>
    <row r="121" spans="1:16" x14ac:dyDescent="0.2">
      <c r="A121" s="34">
        <v>106</v>
      </c>
      <c r="B121" s="39">
        <f t="shared" ca="1" si="22"/>
        <v>47496</v>
      </c>
      <c r="C121" s="6">
        <v>500</v>
      </c>
      <c r="D121" s="6">
        <f t="shared" ca="1" si="13"/>
        <v>-1970.7413597517743</v>
      </c>
      <c r="E121" s="6">
        <f t="shared" ca="1" si="14"/>
        <v>2470.7413597517743</v>
      </c>
      <c r="F121" s="6">
        <f t="shared" ca="1" si="15"/>
        <v>-101007.80934734049</v>
      </c>
      <c r="G121" s="37"/>
      <c r="H121" s="6">
        <f t="shared" si="23"/>
        <v>16.853627702659868</v>
      </c>
      <c r="I121" s="6">
        <f t="shared" si="16"/>
        <v>1.4044689752216557</v>
      </c>
      <c r="J121" s="6">
        <f t="shared" si="17"/>
        <v>15.449158727438212</v>
      </c>
      <c r="K121" s="6">
        <f t="shared" si="12"/>
        <v>511.22670698068259</v>
      </c>
      <c r="L121" s="88"/>
      <c r="M121" s="6">
        <f t="shared" si="18"/>
        <v>26.379742939304201</v>
      </c>
      <c r="N121" s="6">
        <f t="shared" si="19"/>
        <v>4.7630091418188139</v>
      </c>
      <c r="O121" s="6">
        <f t="shared" si="20"/>
        <v>21.616733797485388</v>
      </c>
      <c r="P121" s="6">
        <f t="shared" si="21"/>
        <v>857.70803084598799</v>
      </c>
    </row>
    <row r="122" spans="1:16" x14ac:dyDescent="0.2">
      <c r="A122" s="34">
        <v>107</v>
      </c>
      <c r="B122" s="39">
        <f t="shared" ca="1" si="22"/>
        <v>47527</v>
      </c>
      <c r="C122" s="6">
        <v>500</v>
      </c>
      <c r="D122" s="6">
        <f t="shared" ca="1" si="13"/>
        <v>-2020.1561869468098</v>
      </c>
      <c r="E122" s="6">
        <f t="shared" ca="1" si="14"/>
        <v>2520.1561869468096</v>
      </c>
      <c r="F122" s="6">
        <f t="shared" ca="1" si="15"/>
        <v>-103527.9655342873</v>
      </c>
      <c r="G122" s="37"/>
      <c r="H122" s="6">
        <f t="shared" si="23"/>
        <v>16.359254623381844</v>
      </c>
      <c r="I122" s="6">
        <f t="shared" si="16"/>
        <v>1.3632712186151537</v>
      </c>
      <c r="J122" s="6">
        <f t="shared" si="17"/>
        <v>14.99598340476669</v>
      </c>
      <c r="K122" s="6">
        <f t="shared" si="12"/>
        <v>496.23072357591593</v>
      </c>
      <c r="L122" s="88"/>
      <c r="M122" s="6">
        <f t="shared" si="18"/>
        <v>25.731240925379637</v>
      </c>
      <c r="N122" s="6">
        <f t="shared" si="19"/>
        <v>4.6459185004157684</v>
      </c>
      <c r="O122" s="6">
        <f t="shared" si="20"/>
        <v>21.08532242496387</v>
      </c>
      <c r="P122" s="6">
        <f t="shared" si="21"/>
        <v>836.62270842102407</v>
      </c>
    </row>
    <row r="123" spans="1:16" x14ac:dyDescent="0.2">
      <c r="A123" s="34">
        <v>108</v>
      </c>
      <c r="B123" s="39">
        <f t="shared" ca="1" si="22"/>
        <v>47555</v>
      </c>
      <c r="C123" s="6">
        <v>500</v>
      </c>
      <c r="D123" s="6">
        <f t="shared" ca="1" si="13"/>
        <v>-2070.5593106857459</v>
      </c>
      <c r="E123" s="6">
        <f t="shared" ca="1" si="14"/>
        <v>2570.5593106857459</v>
      </c>
      <c r="F123" s="6">
        <f t="shared" ca="1" si="15"/>
        <v>-106098.52484497304</v>
      </c>
      <c r="G123" s="37"/>
      <c r="H123" s="6">
        <f t="shared" si="23"/>
        <v>15.879383154429311</v>
      </c>
      <c r="I123" s="6">
        <f t="shared" si="16"/>
        <v>1.3232819295357758</v>
      </c>
      <c r="J123" s="6">
        <f t="shared" si="17"/>
        <v>14.556101224893535</v>
      </c>
      <c r="K123" s="6">
        <f t="shared" si="12"/>
        <v>481.67462235102238</v>
      </c>
      <c r="L123" s="88"/>
      <c r="M123" s="6">
        <f t="shared" si="18"/>
        <v>25.098681252630723</v>
      </c>
      <c r="N123" s="6">
        <f t="shared" si="19"/>
        <v>4.5317063372805473</v>
      </c>
      <c r="O123" s="6">
        <f t="shared" si="20"/>
        <v>20.566974915350176</v>
      </c>
      <c r="P123" s="6">
        <f t="shared" si="21"/>
        <v>816.05573350567386</v>
      </c>
    </row>
    <row r="124" spans="1:16" x14ac:dyDescent="0.2">
      <c r="A124" s="34">
        <v>109</v>
      </c>
      <c r="B124" s="39">
        <f t="shared" ca="1" si="22"/>
        <v>47586</v>
      </c>
      <c r="C124" s="6">
        <v>500</v>
      </c>
      <c r="D124" s="6">
        <f t="shared" ca="1" si="13"/>
        <v>-2121.9704968994611</v>
      </c>
      <c r="E124" s="6">
        <f t="shared" ca="1" si="14"/>
        <v>2621.9704968994611</v>
      </c>
      <c r="F124" s="6">
        <f t="shared" ca="1" si="15"/>
        <v>-108720.49534187251</v>
      </c>
      <c r="G124" s="37"/>
      <c r="H124" s="6">
        <f t="shared" si="23"/>
        <v>15.413587915232716</v>
      </c>
      <c r="I124" s="6">
        <f t="shared" si="16"/>
        <v>1.2844656596027264</v>
      </c>
      <c r="J124" s="6">
        <f t="shared" si="17"/>
        <v>14.129122255629989</v>
      </c>
      <c r="K124" s="6">
        <f t="shared" si="12"/>
        <v>467.54550009539241</v>
      </c>
      <c r="L124" s="88"/>
      <c r="M124" s="6">
        <f t="shared" si="18"/>
        <v>24.481672005170214</v>
      </c>
      <c r="N124" s="6">
        <f t="shared" si="19"/>
        <v>4.4203018898224</v>
      </c>
      <c r="O124" s="6">
        <f t="shared" si="20"/>
        <v>20.061370115347813</v>
      </c>
      <c r="P124" s="6">
        <f t="shared" si="21"/>
        <v>795.99436339032604</v>
      </c>
    </row>
    <row r="125" spans="1:16" x14ac:dyDescent="0.2">
      <c r="A125" s="34">
        <v>110</v>
      </c>
      <c r="B125" s="39">
        <f t="shared" ca="1" si="22"/>
        <v>47616</v>
      </c>
      <c r="C125" s="6">
        <v>500</v>
      </c>
      <c r="D125" s="6">
        <f t="shared" ca="1" si="13"/>
        <v>-2174.4099068374503</v>
      </c>
      <c r="E125" s="6">
        <f t="shared" ca="1" si="14"/>
        <v>2674.4099068374503</v>
      </c>
      <c r="F125" s="6">
        <f t="shared" ca="1" si="15"/>
        <v>-111394.90524870995</v>
      </c>
      <c r="G125" s="37"/>
      <c r="H125" s="6">
        <f t="shared" si="23"/>
        <v>14.961456003052557</v>
      </c>
      <c r="I125" s="6">
        <f t="shared" si="16"/>
        <v>1.2467880002543799</v>
      </c>
      <c r="J125" s="6">
        <f t="shared" si="17"/>
        <v>13.714668002798177</v>
      </c>
      <c r="K125" s="6">
        <f t="shared" si="12"/>
        <v>453.83083209259422</v>
      </c>
      <c r="L125" s="88"/>
      <c r="M125" s="6">
        <f t="shared" si="18"/>
        <v>23.879830901709781</v>
      </c>
      <c r="N125" s="6">
        <f t="shared" si="19"/>
        <v>4.3116361350309331</v>
      </c>
      <c r="O125" s="6">
        <f t="shared" si="20"/>
        <v>19.568194766678847</v>
      </c>
      <c r="P125" s="6">
        <f t="shared" si="21"/>
        <v>776.42616862364719</v>
      </c>
    </row>
    <row r="126" spans="1:16" x14ac:dyDescent="0.2">
      <c r="A126" s="34">
        <v>111</v>
      </c>
      <c r="B126" s="39">
        <f t="shared" ca="1" si="22"/>
        <v>47647</v>
      </c>
      <c r="C126" s="6">
        <v>500</v>
      </c>
      <c r="D126" s="6">
        <f t="shared" ca="1" si="13"/>
        <v>-2227.8981049741992</v>
      </c>
      <c r="E126" s="6">
        <f t="shared" ca="1" si="14"/>
        <v>2727.8981049741992</v>
      </c>
      <c r="F126" s="6">
        <f t="shared" ca="1" si="15"/>
        <v>-114122.80335368415</v>
      </c>
      <c r="G126" s="37"/>
      <c r="H126" s="6">
        <f t="shared" si="23"/>
        <v>14.522586626963015</v>
      </c>
      <c r="I126" s="6">
        <f t="shared" si="16"/>
        <v>1.210215552246918</v>
      </c>
      <c r="J126" s="6">
        <f t="shared" si="17"/>
        <v>13.312371074716097</v>
      </c>
      <c r="K126" s="6">
        <f t="shared" si="12"/>
        <v>440.51846101787811</v>
      </c>
      <c r="L126" s="88"/>
      <c r="M126" s="6">
        <f t="shared" si="18"/>
        <v>23.292785058709416</v>
      </c>
      <c r="N126" s="6">
        <f t="shared" si="19"/>
        <v>4.2056417467114224</v>
      </c>
      <c r="O126" s="6">
        <f t="shared" si="20"/>
        <v>19.087143311997995</v>
      </c>
      <c r="P126" s="6">
        <f t="shared" si="21"/>
        <v>757.33902531164915</v>
      </c>
    </row>
    <row r="127" spans="1:16" x14ac:dyDescent="0.2">
      <c r="A127" s="34">
        <v>112</v>
      </c>
      <c r="B127" s="39">
        <f t="shared" ca="1" si="22"/>
        <v>47677</v>
      </c>
      <c r="C127" s="6">
        <v>500</v>
      </c>
      <c r="D127" s="6">
        <f t="shared" ca="1" si="13"/>
        <v>-2282.4560670736832</v>
      </c>
      <c r="E127" s="6">
        <f t="shared" ca="1" si="14"/>
        <v>2782.4560670736832</v>
      </c>
      <c r="F127" s="6">
        <f t="shared" ca="1" si="15"/>
        <v>-116905.25942075784</v>
      </c>
      <c r="G127" s="37"/>
      <c r="H127" s="6">
        <f t="shared" si="23"/>
        <v>14.0965907525721</v>
      </c>
      <c r="I127" s="6">
        <f t="shared" si="16"/>
        <v>1.1747158960476749</v>
      </c>
      <c r="J127" s="6">
        <f t="shared" si="17"/>
        <v>12.921874856524425</v>
      </c>
      <c r="K127" s="6">
        <f t="shared" si="12"/>
        <v>427.59658616135368</v>
      </c>
      <c r="L127" s="88"/>
      <c r="M127" s="6">
        <f t="shared" si="18"/>
        <v>22.720170759349475</v>
      </c>
      <c r="N127" s="6">
        <f t="shared" si="19"/>
        <v>4.1022530537714328</v>
      </c>
      <c r="O127" s="6">
        <f t="shared" si="20"/>
        <v>18.617917705578044</v>
      </c>
      <c r="P127" s="6">
        <f t="shared" si="21"/>
        <v>738.72110760607109</v>
      </c>
    </row>
    <row r="128" spans="1:16" x14ac:dyDescent="0.2">
      <c r="A128" s="34">
        <v>113</v>
      </c>
      <c r="B128" s="39">
        <f t="shared" ca="1" si="22"/>
        <v>47708</v>
      </c>
      <c r="C128" s="6">
        <v>500</v>
      </c>
      <c r="D128" s="6">
        <f t="shared" ca="1" si="13"/>
        <v>-2338.1051884151566</v>
      </c>
      <c r="E128" s="6">
        <f t="shared" ca="1" si="14"/>
        <v>2838.1051884151566</v>
      </c>
      <c r="F128" s="6">
        <f t="shared" ca="1" si="15"/>
        <v>-119743.36460917299</v>
      </c>
      <c r="G128" s="37"/>
      <c r="H128" s="6">
        <f t="shared" si="23"/>
        <v>13.683090757163319</v>
      </c>
      <c r="I128" s="6">
        <f t="shared" si="16"/>
        <v>1.1402575630969431</v>
      </c>
      <c r="J128" s="6">
        <f t="shared" si="17"/>
        <v>12.542833194066375</v>
      </c>
      <c r="K128" s="6">
        <f t="shared" si="12"/>
        <v>415.05375296728732</v>
      </c>
      <c r="L128" s="88"/>
      <c r="M128" s="6">
        <f t="shared" si="18"/>
        <v>22.161633228182133</v>
      </c>
      <c r="N128" s="6">
        <f t="shared" si="19"/>
        <v>4.001405999532885</v>
      </c>
      <c r="O128" s="6">
        <f t="shared" si="20"/>
        <v>18.160227228649248</v>
      </c>
      <c r="P128" s="6">
        <f t="shared" si="21"/>
        <v>720.56088037742188</v>
      </c>
    </row>
    <row r="129" spans="1:16" x14ac:dyDescent="0.2">
      <c r="A129" s="34">
        <v>114</v>
      </c>
      <c r="B129" s="39">
        <f t="shared" ca="1" si="22"/>
        <v>47739</v>
      </c>
      <c r="C129" s="6">
        <v>500</v>
      </c>
      <c r="D129" s="6">
        <f t="shared" ca="1" si="13"/>
        <v>-2394.86729218346</v>
      </c>
      <c r="E129" s="6">
        <f t="shared" ca="1" si="14"/>
        <v>2894.86729218346</v>
      </c>
      <c r="F129" s="6">
        <f t="shared" ca="1" si="15"/>
        <v>-122638.23190135646</v>
      </c>
      <c r="G129" s="37"/>
      <c r="H129" s="6">
        <f t="shared" si="23"/>
        <v>13.281720094953195</v>
      </c>
      <c r="I129" s="6">
        <f t="shared" si="16"/>
        <v>1.1068100079127663</v>
      </c>
      <c r="J129" s="6">
        <f t="shared" si="17"/>
        <v>12.174910087040429</v>
      </c>
      <c r="K129" s="6">
        <f t="shared" si="12"/>
        <v>402.87884288024691</v>
      </c>
      <c r="L129" s="88"/>
      <c r="M129" s="6">
        <f t="shared" si="18"/>
        <v>21.616826411322656</v>
      </c>
      <c r="N129" s="6">
        <f t="shared" si="19"/>
        <v>3.9030381020443685</v>
      </c>
      <c r="O129" s="6">
        <f t="shared" si="20"/>
        <v>17.713788309278286</v>
      </c>
      <c r="P129" s="6">
        <f t="shared" si="21"/>
        <v>702.84709206814364</v>
      </c>
    </row>
    <row r="130" spans="1:16" x14ac:dyDescent="0.2">
      <c r="A130" s="34">
        <v>115</v>
      </c>
      <c r="B130" s="39">
        <f t="shared" ca="1" si="22"/>
        <v>47769</v>
      </c>
      <c r="C130" s="6">
        <v>500</v>
      </c>
      <c r="D130" s="6">
        <f t="shared" ca="1" si="13"/>
        <v>-2452.764638027129</v>
      </c>
      <c r="E130" s="6">
        <f t="shared" ca="1" si="14"/>
        <v>2952.764638027129</v>
      </c>
      <c r="F130" s="6">
        <f t="shared" ca="1" si="15"/>
        <v>-125590.99653938359</v>
      </c>
      <c r="G130" s="37"/>
      <c r="H130" s="6">
        <f t="shared" si="23"/>
        <v>12.8921229721679</v>
      </c>
      <c r="I130" s="6">
        <f t="shared" si="16"/>
        <v>1.0743435810139916</v>
      </c>
      <c r="J130" s="6">
        <f t="shared" si="17"/>
        <v>11.817779391153909</v>
      </c>
      <c r="K130" s="6">
        <f t="shared" si="12"/>
        <v>391.06106348909299</v>
      </c>
      <c r="L130" s="88"/>
      <c r="M130" s="6">
        <f t="shared" si="18"/>
        <v>21.08541276204431</v>
      </c>
      <c r="N130" s="6">
        <f t="shared" si="19"/>
        <v>3.8070884153691114</v>
      </c>
      <c r="O130" s="6">
        <f t="shared" si="20"/>
        <v>17.278324346675198</v>
      </c>
      <c r="P130" s="6">
        <f t="shared" si="21"/>
        <v>685.56876772146848</v>
      </c>
    </row>
    <row r="131" spans="1:16" x14ac:dyDescent="0.2">
      <c r="A131" s="34">
        <v>116</v>
      </c>
      <c r="B131" s="39">
        <f t="shared" ca="1" si="22"/>
        <v>47800</v>
      </c>
      <c r="C131" s="6">
        <v>500</v>
      </c>
      <c r="D131" s="6">
        <f t="shared" ca="1" si="13"/>
        <v>-2511.8199307876716</v>
      </c>
      <c r="E131" s="6">
        <f t="shared" ca="1" si="14"/>
        <v>3011.8199307876716</v>
      </c>
      <c r="F131" s="6">
        <f t="shared" ca="1" si="15"/>
        <v>-128602.81647017127</v>
      </c>
      <c r="G131" s="37"/>
      <c r="H131" s="6">
        <f t="shared" si="23"/>
        <v>12.513954031650975</v>
      </c>
      <c r="I131" s="6">
        <f t="shared" si="16"/>
        <v>1.0428295026375813</v>
      </c>
      <c r="J131" s="6">
        <f t="shared" si="17"/>
        <v>11.471124529013395</v>
      </c>
      <c r="K131" s="6">
        <f t="shared" si="12"/>
        <v>379.58993896007962</v>
      </c>
      <c r="L131" s="88"/>
      <c r="M131" s="6">
        <f t="shared" si="18"/>
        <v>20.567063031644054</v>
      </c>
      <c r="N131" s="6">
        <f t="shared" si="19"/>
        <v>3.7134974918246209</v>
      </c>
      <c r="O131" s="6">
        <f t="shared" si="20"/>
        <v>16.853565539819432</v>
      </c>
      <c r="P131" s="6">
        <f t="shared" si="21"/>
        <v>668.71520218164903</v>
      </c>
    </row>
    <row r="132" spans="1:16" x14ac:dyDescent="0.2">
      <c r="A132" s="34">
        <v>117</v>
      </c>
      <c r="B132" s="39">
        <f t="shared" ca="1" si="22"/>
        <v>47830</v>
      </c>
      <c r="C132" s="6">
        <v>500</v>
      </c>
      <c r="D132" s="6">
        <f t="shared" ca="1" si="13"/>
        <v>-2572.0563294034255</v>
      </c>
      <c r="E132" s="6">
        <f t="shared" ca="1" si="14"/>
        <v>3072.0563294034255</v>
      </c>
      <c r="F132" s="6">
        <f t="shared" ca="1" si="15"/>
        <v>-131674.87279957469</v>
      </c>
      <c r="G132" s="37"/>
      <c r="H132" s="6">
        <f t="shared" si="23"/>
        <v>12.146878046722549</v>
      </c>
      <c r="I132" s="6">
        <f t="shared" si="16"/>
        <v>1.012239837226879</v>
      </c>
      <c r="J132" s="6">
        <f t="shared" si="17"/>
        <v>11.13463820949567</v>
      </c>
      <c r="K132" s="6">
        <f t="shared" si="12"/>
        <v>368.45530075058394</v>
      </c>
      <c r="L132" s="88"/>
      <c r="M132" s="6">
        <f t="shared" si="18"/>
        <v>20.06145606544947</v>
      </c>
      <c r="N132" s="6">
        <f t="shared" si="19"/>
        <v>3.6222073451505992</v>
      </c>
      <c r="O132" s="6">
        <f t="shared" si="20"/>
        <v>16.43924872029887</v>
      </c>
      <c r="P132" s="6">
        <f t="shared" si="21"/>
        <v>652.27595346135013</v>
      </c>
    </row>
    <row r="133" spans="1:16" x14ac:dyDescent="0.2">
      <c r="A133" s="34">
        <v>118</v>
      </c>
      <c r="B133" s="39">
        <f t="shared" ca="1" si="22"/>
        <v>47861</v>
      </c>
      <c r="C133" s="6">
        <v>500</v>
      </c>
      <c r="D133" s="6">
        <f t="shared" ca="1" si="13"/>
        <v>-2633.497455991494</v>
      </c>
      <c r="E133" s="6">
        <f t="shared" ca="1" si="14"/>
        <v>3133.497455991494</v>
      </c>
      <c r="F133" s="6">
        <f t="shared" ca="1" si="15"/>
        <v>-134808.37025556617</v>
      </c>
      <c r="G133" s="37"/>
      <c r="H133" s="6">
        <f t="shared" si="23"/>
        <v>11.790569624018687</v>
      </c>
      <c r="I133" s="6">
        <f t="shared" si="16"/>
        <v>0.98254746866822396</v>
      </c>
      <c r="J133" s="6">
        <f t="shared" si="17"/>
        <v>10.808022155350463</v>
      </c>
      <c r="K133" s="6">
        <f t="shared" si="12"/>
        <v>357.6472785952335</v>
      </c>
      <c r="L133" s="88"/>
      <c r="M133" s="6">
        <f t="shared" si="18"/>
        <v>19.568278603840504</v>
      </c>
      <c r="N133" s="6">
        <f t="shared" si="19"/>
        <v>3.5331614145823131</v>
      </c>
      <c r="O133" s="6">
        <f t="shared" si="20"/>
        <v>16.035117189258191</v>
      </c>
      <c r="P133" s="6">
        <f t="shared" si="21"/>
        <v>636.24083627209188</v>
      </c>
    </row>
    <row r="134" spans="1:16" x14ac:dyDescent="0.2">
      <c r="A134" s="34">
        <v>119</v>
      </c>
      <c r="B134" s="39">
        <f t="shared" ca="1" si="22"/>
        <v>47892</v>
      </c>
      <c r="C134" s="6">
        <v>500</v>
      </c>
      <c r="D134" s="6">
        <f t="shared" ca="1" si="13"/>
        <v>-2696.1674051113237</v>
      </c>
      <c r="E134" s="6">
        <f t="shared" ca="1" si="14"/>
        <v>3196.1674051113237</v>
      </c>
      <c r="F134" s="6">
        <f t="shared" ca="1" si="15"/>
        <v>-138004.53766067751</v>
      </c>
      <c r="G134" s="37"/>
      <c r="H134" s="6">
        <f t="shared" si="23"/>
        <v>11.444712915047472</v>
      </c>
      <c r="I134" s="6">
        <f t="shared" si="16"/>
        <v>0.953726076253956</v>
      </c>
      <c r="J134" s="6">
        <f t="shared" si="17"/>
        <v>10.490986838793516</v>
      </c>
      <c r="K134" s="6">
        <f t="shared" si="12"/>
        <v>347.15629175644</v>
      </c>
      <c r="L134" s="88"/>
      <c r="M134" s="6">
        <f t="shared" si="18"/>
        <v>19.087225088162757</v>
      </c>
      <c r="N134" s="6">
        <f t="shared" si="19"/>
        <v>3.4463045298071644</v>
      </c>
      <c r="O134" s="6">
        <f t="shared" si="20"/>
        <v>15.640920558355592</v>
      </c>
      <c r="P134" s="6">
        <f t="shared" si="21"/>
        <v>620.59991571373632</v>
      </c>
    </row>
    <row r="135" spans="1:16" x14ac:dyDescent="0.2">
      <c r="A135" s="34">
        <v>120</v>
      </c>
      <c r="B135" s="39">
        <f t="shared" ca="1" si="22"/>
        <v>47920</v>
      </c>
      <c r="C135" s="6">
        <f t="shared" ref="C135:C163" ca="1" si="24">IF(B135&lt;=$C$9,$D$5,$C$6*F134)</f>
        <v>-4140.1361298203256</v>
      </c>
      <c r="D135" s="6">
        <f t="shared" ca="1" si="13"/>
        <v>-2760.0907532135502</v>
      </c>
      <c r="E135" s="6">
        <f t="shared" ca="1" si="14"/>
        <v>-1380.0453766067753</v>
      </c>
      <c r="F135" s="6">
        <f t="shared" ca="1" si="15"/>
        <v>-136624.49228407073</v>
      </c>
      <c r="G135" s="37"/>
      <c r="H135" s="6">
        <f t="shared" si="23"/>
        <v>11.109001336206081</v>
      </c>
      <c r="I135" s="6">
        <f t="shared" si="16"/>
        <v>0.92575011135050678</v>
      </c>
      <c r="J135" s="6">
        <f t="shared" si="17"/>
        <v>10.183251224855574</v>
      </c>
      <c r="K135" s="6">
        <f t="shared" si="12"/>
        <v>336.97304053158445</v>
      </c>
      <c r="L135" s="88"/>
      <c r="M135" s="6">
        <f t="shared" si="18"/>
        <v>18.617997471412089</v>
      </c>
      <c r="N135" s="6">
        <f t="shared" si="19"/>
        <v>3.3615828767827387</v>
      </c>
      <c r="O135" s="6">
        <f t="shared" si="20"/>
        <v>15.25641459462935</v>
      </c>
      <c r="P135" s="6">
        <f t="shared" si="21"/>
        <v>605.34350111910692</v>
      </c>
    </row>
    <row r="136" spans="1:16" x14ac:dyDescent="0.2">
      <c r="A136" s="34">
        <v>121</v>
      </c>
      <c r="B136" s="39">
        <f t="shared" ca="1" si="22"/>
        <v>47951</v>
      </c>
      <c r="C136" s="6">
        <f t="shared" ca="1" si="24"/>
        <v>-4098.7347685221221</v>
      </c>
      <c r="D136" s="6">
        <f t="shared" ca="1" si="13"/>
        <v>-2732.4898456814149</v>
      </c>
      <c r="E136" s="6">
        <f t="shared" ca="1" si="14"/>
        <v>-1366.2449228407072</v>
      </c>
      <c r="F136" s="6">
        <f t="shared" ca="1" si="15"/>
        <v>-135258.24736123002</v>
      </c>
      <c r="G136" s="37"/>
      <c r="H136" s="6">
        <f t="shared" si="23"/>
        <v>10.783137297010702</v>
      </c>
      <c r="I136" s="6">
        <f t="shared" si="16"/>
        <v>0.89859477475089189</v>
      </c>
      <c r="J136" s="6">
        <f t="shared" si="17"/>
        <v>9.8845425222598102</v>
      </c>
      <c r="K136" s="6">
        <f t="shared" si="12"/>
        <v>327.08849800932461</v>
      </c>
      <c r="L136" s="88"/>
      <c r="M136" s="6">
        <f t="shared" si="18"/>
        <v>18.160305033573206</v>
      </c>
      <c r="N136" s="6">
        <f t="shared" si="19"/>
        <v>3.2789439643951628</v>
      </c>
      <c r="O136" s="6">
        <f t="shared" si="20"/>
        <v>14.881361069178043</v>
      </c>
      <c r="P136" s="6">
        <f t="shared" si="21"/>
        <v>590.46214004992885</v>
      </c>
    </row>
    <row r="137" spans="1:16" x14ac:dyDescent="0.2">
      <c r="A137" s="34">
        <v>122</v>
      </c>
      <c r="B137" s="39">
        <f t="shared" ca="1" si="22"/>
        <v>47981</v>
      </c>
      <c r="C137" s="6">
        <f t="shared" ca="1" si="24"/>
        <v>-4057.7474208369003</v>
      </c>
      <c r="D137" s="6">
        <f t="shared" ca="1" si="13"/>
        <v>-2705.1649472246004</v>
      </c>
      <c r="E137" s="6">
        <f t="shared" ca="1" si="14"/>
        <v>-1352.5824736123</v>
      </c>
      <c r="F137" s="6">
        <f t="shared" ca="1" si="15"/>
        <v>-133905.66488761772</v>
      </c>
      <c r="G137" s="37"/>
      <c r="H137" s="6">
        <f t="shared" si="23"/>
        <v>10.466831936298387</v>
      </c>
      <c r="I137" s="6">
        <f t="shared" si="16"/>
        <v>0.87223599469153223</v>
      </c>
      <c r="J137" s="6">
        <f t="shared" si="17"/>
        <v>9.5945959416068547</v>
      </c>
      <c r="K137" s="6">
        <f t="shared" si="12"/>
        <v>317.49390206771773</v>
      </c>
      <c r="L137" s="88"/>
      <c r="M137" s="6">
        <f t="shared" si="18"/>
        <v>17.713864201497866</v>
      </c>
      <c r="N137" s="6">
        <f t="shared" si="19"/>
        <v>3.1983365919371143</v>
      </c>
      <c r="O137" s="6">
        <f t="shared" si="20"/>
        <v>14.515527609560753</v>
      </c>
      <c r="P137" s="6">
        <f t="shared" si="21"/>
        <v>575.94661244036809</v>
      </c>
    </row>
    <row r="138" spans="1:16" x14ac:dyDescent="0.2">
      <c r="A138" s="34">
        <v>123</v>
      </c>
      <c r="B138" s="39">
        <f t="shared" ca="1" si="22"/>
        <v>48012</v>
      </c>
      <c r="C138" s="6">
        <f t="shared" ca="1" si="24"/>
        <v>-4017.1699466285313</v>
      </c>
      <c r="D138" s="6">
        <f t="shared" ca="1" si="13"/>
        <v>-2678.1132977523544</v>
      </c>
      <c r="E138" s="6">
        <f t="shared" ca="1" si="14"/>
        <v>-1339.056648876177</v>
      </c>
      <c r="F138" s="6">
        <f t="shared" ca="1" si="15"/>
        <v>-132566.60823874155</v>
      </c>
      <c r="G138" s="37"/>
      <c r="H138" s="6">
        <f t="shared" si="23"/>
        <v>10.159804866166967</v>
      </c>
      <c r="I138" s="6">
        <f t="shared" si="16"/>
        <v>0.84665040551391391</v>
      </c>
      <c r="J138" s="6">
        <f t="shared" si="17"/>
        <v>9.3131544606530525</v>
      </c>
      <c r="K138" s="6">
        <f t="shared" si="12"/>
        <v>308.18074760706469</v>
      </c>
      <c r="L138" s="88"/>
      <c r="M138" s="6">
        <f t="shared" si="18"/>
        <v>17.278398373211044</v>
      </c>
      <c r="N138" s="6">
        <f t="shared" si="19"/>
        <v>3.119710817385327</v>
      </c>
      <c r="O138" s="6">
        <f t="shared" si="20"/>
        <v>14.158687555825717</v>
      </c>
      <c r="P138" s="6">
        <f t="shared" si="21"/>
        <v>561.78792488454235</v>
      </c>
    </row>
    <row r="139" spans="1:16" x14ac:dyDescent="0.2">
      <c r="A139" s="34">
        <v>124</v>
      </c>
      <c r="B139" s="39">
        <f t="shared" ca="1" si="22"/>
        <v>48042</v>
      </c>
      <c r="C139" s="6">
        <f t="shared" ca="1" si="24"/>
        <v>-3976.9982471622466</v>
      </c>
      <c r="D139" s="6">
        <f t="shared" ca="1" si="13"/>
        <v>-2651.3321647748312</v>
      </c>
      <c r="E139" s="6">
        <f t="shared" ca="1" si="14"/>
        <v>-1325.6660823874154</v>
      </c>
      <c r="F139" s="6">
        <f t="shared" ca="1" si="15"/>
        <v>-131240.94215635414</v>
      </c>
      <c r="G139" s="37"/>
      <c r="H139" s="6">
        <f t="shared" si="23"/>
        <v>10</v>
      </c>
      <c r="I139" s="6">
        <f t="shared" si="16"/>
        <v>0.82181532695217252</v>
      </c>
      <c r="J139" s="6">
        <f t="shared" si="17"/>
        <v>9.1781846730478271</v>
      </c>
      <c r="K139" s="6">
        <f t="shared" si="12"/>
        <v>299.00256293401685</v>
      </c>
      <c r="L139" s="88"/>
      <c r="M139" s="6">
        <f t="shared" si="18"/>
        <v>16.853637746536268</v>
      </c>
      <c r="N139" s="6">
        <f t="shared" si="19"/>
        <v>3.0430179264579382</v>
      </c>
      <c r="O139" s="6">
        <f t="shared" si="20"/>
        <v>13.81061982007833</v>
      </c>
      <c r="P139" s="6">
        <f t="shared" si="21"/>
        <v>547.97730506446396</v>
      </c>
    </row>
    <row r="140" spans="1:16" x14ac:dyDescent="0.2">
      <c r="A140" s="34">
        <v>125</v>
      </c>
      <c r="B140" s="39">
        <f t="shared" ca="1" si="22"/>
        <v>48073</v>
      </c>
      <c r="C140" s="6">
        <f t="shared" ca="1" si="24"/>
        <v>-3937.2282646906242</v>
      </c>
      <c r="D140" s="6">
        <f t="shared" ca="1" si="13"/>
        <v>-2624.8188431270828</v>
      </c>
      <c r="E140" s="6">
        <f t="shared" ca="1" si="14"/>
        <v>-1312.4094215635414</v>
      </c>
      <c r="F140" s="6">
        <f t="shared" ca="1" si="15"/>
        <v>-129928.5327347906</v>
      </c>
      <c r="G140" s="37"/>
      <c r="H140" s="6">
        <f t="shared" si="23"/>
        <v>10</v>
      </c>
      <c r="I140" s="6">
        <f t="shared" si="16"/>
        <v>0.79734016782404493</v>
      </c>
      <c r="J140" s="6">
        <f t="shared" si="17"/>
        <v>9.2026598321759554</v>
      </c>
      <c r="K140" s="6">
        <f t="shared" si="12"/>
        <v>289.79990310184087</v>
      </c>
      <c r="L140" s="88"/>
      <c r="M140" s="6">
        <f t="shared" si="18"/>
        <v>16.439319151933919</v>
      </c>
      <c r="N140" s="6">
        <f t="shared" si="19"/>
        <v>2.9682104024325131</v>
      </c>
      <c r="O140" s="6">
        <f t="shared" si="20"/>
        <v>13.471108749501406</v>
      </c>
      <c r="P140" s="6">
        <f t="shared" si="21"/>
        <v>534.50619631496261</v>
      </c>
    </row>
    <row r="141" spans="1:16" x14ac:dyDescent="0.2">
      <c r="A141" s="34">
        <v>126</v>
      </c>
      <c r="B141" s="39">
        <f t="shared" ca="1" si="22"/>
        <v>48104</v>
      </c>
      <c r="C141" s="6">
        <f t="shared" ca="1" si="24"/>
        <v>-3897.8559820437176</v>
      </c>
      <c r="D141" s="6">
        <f t="shared" ca="1" si="13"/>
        <v>-2598.5706546958122</v>
      </c>
      <c r="E141" s="6">
        <f t="shared" ca="1" si="14"/>
        <v>-1299.2853273479054</v>
      </c>
      <c r="F141" s="6">
        <f t="shared" ca="1" si="15"/>
        <v>-128629.24740744269</v>
      </c>
      <c r="G141" s="37"/>
      <c r="H141" s="6">
        <f t="shared" si="23"/>
        <v>10</v>
      </c>
      <c r="I141" s="6">
        <f t="shared" si="16"/>
        <v>0.77279974160490905</v>
      </c>
      <c r="J141" s="6">
        <f t="shared" si="17"/>
        <v>9.2272002583950901</v>
      </c>
      <c r="K141" s="6">
        <f t="shared" si="12"/>
        <v>280.57270284344577</v>
      </c>
      <c r="L141" s="88"/>
      <c r="M141" s="6">
        <f t="shared" si="18"/>
        <v>16.035185889448879</v>
      </c>
      <c r="N141" s="6">
        <f t="shared" si="19"/>
        <v>2.8952418967060471</v>
      </c>
      <c r="O141" s="6">
        <f t="shared" si="20"/>
        <v>13.139943992742833</v>
      </c>
      <c r="P141" s="6">
        <f t="shared" si="21"/>
        <v>521.36625232221979</v>
      </c>
    </row>
    <row r="142" spans="1:16" x14ac:dyDescent="0.2">
      <c r="A142" s="34">
        <v>127</v>
      </c>
      <c r="B142" s="39">
        <f t="shared" ca="1" si="22"/>
        <v>48134</v>
      </c>
      <c r="C142" s="6">
        <f t="shared" ca="1" si="24"/>
        <v>-3858.8774222232805</v>
      </c>
      <c r="D142" s="6">
        <f t="shared" ca="1" si="13"/>
        <v>-2572.584948148854</v>
      </c>
      <c r="E142" s="6">
        <f t="shared" ca="1" si="14"/>
        <v>-1286.2924740744265</v>
      </c>
      <c r="F142" s="6">
        <f t="shared" ca="1" si="15"/>
        <v>-127342.95493336827</v>
      </c>
      <c r="G142" s="37"/>
      <c r="H142" s="6">
        <f t="shared" si="23"/>
        <v>10</v>
      </c>
      <c r="I142" s="6">
        <f t="shared" si="16"/>
        <v>0.74819387424918871</v>
      </c>
      <c r="J142" s="6">
        <f t="shared" si="17"/>
        <v>9.2518061257508108</v>
      </c>
      <c r="K142" s="6">
        <f t="shared" si="12"/>
        <v>271.32089671769495</v>
      </c>
      <c r="L142" s="88"/>
      <c r="M142" s="6">
        <f t="shared" si="18"/>
        <v>15.640987569666594</v>
      </c>
      <c r="N142" s="6">
        <f t="shared" si="19"/>
        <v>2.8240672000786908</v>
      </c>
      <c r="O142" s="6">
        <f t="shared" si="20"/>
        <v>12.816920369587903</v>
      </c>
      <c r="P142" s="6">
        <f t="shared" si="21"/>
        <v>508.54933195263192</v>
      </c>
    </row>
    <row r="143" spans="1:16" x14ac:dyDescent="0.2">
      <c r="A143" s="34">
        <v>128</v>
      </c>
      <c r="B143" s="39">
        <f t="shared" ca="1" si="22"/>
        <v>48165</v>
      </c>
      <c r="C143" s="6">
        <f t="shared" ca="1" si="24"/>
        <v>-3820.2886480010479</v>
      </c>
      <c r="D143" s="6">
        <f t="shared" ca="1" si="13"/>
        <v>-2546.8590986673653</v>
      </c>
      <c r="E143" s="6">
        <f t="shared" ca="1" si="14"/>
        <v>-1273.4295493336826</v>
      </c>
      <c r="F143" s="6">
        <f t="shared" ca="1" si="15"/>
        <v>-126069.52538403458</v>
      </c>
      <c r="G143" s="37"/>
      <c r="H143" s="6">
        <f t="shared" si="23"/>
        <v>10</v>
      </c>
      <c r="I143" s="6">
        <f t="shared" si="16"/>
        <v>0.72352239124718654</v>
      </c>
      <c r="J143" s="6">
        <f t="shared" si="17"/>
        <v>9.2764776087528134</v>
      </c>
      <c r="K143" s="6">
        <f t="shared" si="12"/>
        <v>262.04441910894212</v>
      </c>
      <c r="L143" s="88"/>
      <c r="M143" s="6">
        <f t="shared" si="18"/>
        <v>15.256479958578957</v>
      </c>
      <c r="N143" s="6">
        <f t="shared" si="19"/>
        <v>2.7546422147434231</v>
      </c>
      <c r="O143" s="6">
        <f t="shared" si="20"/>
        <v>12.501837743835534</v>
      </c>
      <c r="P143" s="6">
        <f t="shared" si="21"/>
        <v>496.04749420879637</v>
      </c>
    </row>
    <row r="144" spans="1:16" x14ac:dyDescent="0.2">
      <c r="A144" s="34">
        <v>129</v>
      </c>
      <c r="B144" s="39">
        <f t="shared" ca="1" si="22"/>
        <v>48195</v>
      </c>
      <c r="C144" s="6">
        <f t="shared" ca="1" si="24"/>
        <v>-3782.0857615210375</v>
      </c>
      <c r="D144" s="6">
        <f t="shared" ca="1" si="13"/>
        <v>-2521.3905076806918</v>
      </c>
      <c r="E144" s="6">
        <f t="shared" ca="1" si="14"/>
        <v>-1260.6952538403457</v>
      </c>
      <c r="F144" s="6">
        <f t="shared" ca="1" si="15"/>
        <v>-124808.83013019424</v>
      </c>
      <c r="G144" s="37"/>
      <c r="H144" s="6">
        <f t="shared" si="23"/>
        <v>10</v>
      </c>
      <c r="I144" s="6">
        <f t="shared" si="16"/>
        <v>0.69878511762384565</v>
      </c>
      <c r="J144" s="6">
        <f t="shared" si="17"/>
        <v>9.3012148823761542</v>
      </c>
      <c r="K144" s="6">
        <f t="shared" ref="K144:K207" si="25">MAX(0,K143-J144)</f>
        <v>252.74320422656598</v>
      </c>
      <c r="L144" s="88"/>
      <c r="M144" s="6">
        <f t="shared" si="18"/>
        <v>14.88142482626389</v>
      </c>
      <c r="N144" s="6">
        <f t="shared" si="19"/>
        <v>2.6869239269643135</v>
      </c>
      <c r="O144" s="6">
        <f t="shared" si="20"/>
        <v>12.194500899299577</v>
      </c>
      <c r="P144" s="6">
        <f t="shared" si="21"/>
        <v>483.85299330949681</v>
      </c>
    </row>
    <row r="145" spans="1:16" x14ac:dyDescent="0.2">
      <c r="A145" s="34">
        <v>130</v>
      </c>
      <c r="B145" s="39">
        <f t="shared" ca="1" si="22"/>
        <v>48226</v>
      </c>
      <c r="C145" s="6">
        <f t="shared" ca="1" si="24"/>
        <v>-3744.2649039058269</v>
      </c>
      <c r="D145" s="6">
        <f t="shared" ref="D145:D208" ca="1" si="26">IF(B145&lt;=$C$9,C145*$C$7,($C$4/12*F144))</f>
        <v>-2496.1766026038849</v>
      </c>
      <c r="E145" s="6">
        <f t="shared" ref="E145:E208" ca="1" si="27">C145-D145</f>
        <v>-1248.088301301942</v>
      </c>
      <c r="F145" s="6">
        <f t="shared" ref="F145:F208" ca="1" si="28">F144-E145</f>
        <v>-123560.74182889229</v>
      </c>
      <c r="G145" s="37"/>
      <c r="H145" s="6">
        <f t="shared" si="23"/>
        <v>10</v>
      </c>
      <c r="I145" s="6">
        <f t="shared" ref="I145:I208" si="29">K144*$H$4/12</f>
        <v>0.6739818779375093</v>
      </c>
      <c r="J145" s="6">
        <f t="shared" ref="J145:J208" si="30">H145-I145</f>
        <v>9.3260181220624911</v>
      </c>
      <c r="K145" s="6">
        <f t="shared" si="25"/>
        <v>243.41718610450349</v>
      </c>
      <c r="L145" s="88"/>
      <c r="M145" s="6">
        <f t="shared" ref="M145:M208" si="31">IF(P144*$M$4&lt;10,10,P144*$M$6)</f>
        <v>14.515589799284903</v>
      </c>
      <c r="N145" s="6">
        <f t="shared" ref="N145:N208" si="32">P144*$M$4/12</f>
        <v>2.620870380426441</v>
      </c>
      <c r="O145" s="6">
        <f t="shared" ref="O145:O208" si="33">M145-N145</f>
        <v>11.894719418858463</v>
      </c>
      <c r="P145" s="6">
        <f t="shared" ref="P145:P208" si="34">P144-O145</f>
        <v>471.95827389063834</v>
      </c>
    </row>
    <row r="146" spans="1:16" x14ac:dyDescent="0.2">
      <c r="A146" s="34">
        <v>131</v>
      </c>
      <c r="B146" s="39">
        <f t="shared" ref="B146:B209" ca="1" si="35">EDATE(B145,1)</f>
        <v>48257</v>
      </c>
      <c r="C146" s="6">
        <f t="shared" ca="1" si="24"/>
        <v>-3706.8222548667686</v>
      </c>
      <c r="D146" s="6">
        <f t="shared" ca="1" si="26"/>
        <v>-2471.2148365778457</v>
      </c>
      <c r="E146" s="6">
        <f t="shared" ca="1" si="27"/>
        <v>-1235.6074182889229</v>
      </c>
      <c r="F146" s="6">
        <f t="shared" ca="1" si="28"/>
        <v>-122325.13441060336</v>
      </c>
      <c r="G146" s="37"/>
      <c r="H146" s="6">
        <f t="shared" ref="H146:H209" si="36">IF(K145*$H$6&lt;10,10,K145*$H$6)</f>
        <v>10</v>
      </c>
      <c r="I146" s="6">
        <f t="shared" si="29"/>
        <v>0.64911249627867595</v>
      </c>
      <c r="J146" s="6">
        <f t="shared" si="30"/>
        <v>9.3508875037213244</v>
      </c>
      <c r="K146" s="6">
        <f t="shared" si="25"/>
        <v>234.06629860078215</v>
      </c>
      <c r="L146" s="88"/>
      <c r="M146" s="6">
        <f t="shared" si="31"/>
        <v>14.15874821671915</v>
      </c>
      <c r="N146" s="6">
        <f t="shared" si="32"/>
        <v>2.5564406502409578</v>
      </c>
      <c r="O146" s="6">
        <f t="shared" si="33"/>
        <v>11.602307566478192</v>
      </c>
      <c r="P146" s="6">
        <f t="shared" si="34"/>
        <v>460.35596632416014</v>
      </c>
    </row>
    <row r="147" spans="1:16" x14ac:dyDescent="0.2">
      <c r="A147" s="34">
        <v>132</v>
      </c>
      <c r="B147" s="39">
        <f t="shared" ca="1" si="35"/>
        <v>48286</v>
      </c>
      <c r="C147" s="6">
        <f t="shared" ca="1" si="24"/>
        <v>-3669.7540323181006</v>
      </c>
      <c r="D147" s="6">
        <f t="shared" ca="1" si="26"/>
        <v>-2446.5026882120674</v>
      </c>
      <c r="E147" s="6">
        <f t="shared" ca="1" si="27"/>
        <v>-1223.2513441060332</v>
      </c>
      <c r="F147" s="6">
        <f t="shared" ca="1" si="28"/>
        <v>-121101.88306649734</v>
      </c>
      <c r="G147" s="37"/>
      <c r="H147" s="6">
        <f t="shared" si="36"/>
        <v>10</v>
      </c>
      <c r="I147" s="6">
        <f t="shared" si="29"/>
        <v>0.62417679626875244</v>
      </c>
      <c r="J147" s="6">
        <f t="shared" si="30"/>
        <v>9.3758232037312474</v>
      </c>
      <c r="K147" s="6">
        <f t="shared" si="25"/>
        <v>224.6904753970509</v>
      </c>
      <c r="L147" s="88"/>
      <c r="M147" s="6">
        <f t="shared" si="31"/>
        <v>13.810678989724803</v>
      </c>
      <c r="N147" s="6">
        <f t="shared" si="32"/>
        <v>2.4935948175892011</v>
      </c>
      <c r="O147" s="6">
        <f t="shared" si="33"/>
        <v>11.317084172135601</v>
      </c>
      <c r="P147" s="6">
        <f t="shared" si="34"/>
        <v>449.03888215202454</v>
      </c>
    </row>
    <row r="148" spans="1:16" x14ac:dyDescent="0.2">
      <c r="A148" s="34">
        <v>133</v>
      </c>
      <c r="B148" s="39">
        <f t="shared" ca="1" si="35"/>
        <v>48317</v>
      </c>
      <c r="C148" s="6">
        <f t="shared" ca="1" si="24"/>
        <v>-3633.0564919949197</v>
      </c>
      <c r="D148" s="6">
        <f t="shared" ca="1" si="26"/>
        <v>-2422.0376613299468</v>
      </c>
      <c r="E148" s="6">
        <f t="shared" ca="1" si="27"/>
        <v>-1211.0188306649729</v>
      </c>
      <c r="F148" s="6">
        <f t="shared" ca="1" si="28"/>
        <v>-119890.86423583236</v>
      </c>
      <c r="G148" s="37"/>
      <c r="H148" s="6">
        <f t="shared" si="36"/>
        <v>10</v>
      </c>
      <c r="I148" s="6">
        <f t="shared" si="29"/>
        <v>0.59917460105880249</v>
      </c>
      <c r="J148" s="6">
        <f t="shared" si="30"/>
        <v>9.4008253989411976</v>
      </c>
      <c r="K148" s="6">
        <f t="shared" si="25"/>
        <v>215.2896499981097</v>
      </c>
      <c r="L148" s="88"/>
      <c r="M148" s="6">
        <f t="shared" si="31"/>
        <v>13.471166464560735</v>
      </c>
      <c r="N148" s="6">
        <f t="shared" si="32"/>
        <v>2.4322939449901333</v>
      </c>
      <c r="O148" s="6">
        <f t="shared" si="33"/>
        <v>11.038872519570601</v>
      </c>
      <c r="P148" s="6">
        <f t="shared" si="34"/>
        <v>438.00000963245395</v>
      </c>
    </row>
    <row r="149" spans="1:16" x14ac:dyDescent="0.2">
      <c r="A149" s="34">
        <v>134</v>
      </c>
      <c r="B149" s="39">
        <f t="shared" ca="1" si="35"/>
        <v>48347</v>
      </c>
      <c r="C149" s="6">
        <f t="shared" ca="1" si="24"/>
        <v>-3596.7259270749705</v>
      </c>
      <c r="D149" s="6">
        <f t="shared" ca="1" si="26"/>
        <v>-2397.817284716647</v>
      </c>
      <c r="E149" s="6">
        <f t="shared" ca="1" si="27"/>
        <v>-1198.9086423583235</v>
      </c>
      <c r="F149" s="6">
        <f t="shared" ca="1" si="28"/>
        <v>-118691.95559347403</v>
      </c>
      <c r="G149" s="37"/>
      <c r="H149" s="6">
        <f t="shared" si="36"/>
        <v>10</v>
      </c>
      <c r="I149" s="6">
        <f t="shared" si="29"/>
        <v>0.57410573332829251</v>
      </c>
      <c r="J149" s="6">
        <f t="shared" si="30"/>
        <v>9.4258942666717083</v>
      </c>
      <c r="K149" s="6">
        <f t="shared" si="25"/>
        <v>205.86375573143798</v>
      </c>
      <c r="L149" s="88"/>
      <c r="M149" s="6">
        <f t="shared" si="31"/>
        <v>13.140000288973619</v>
      </c>
      <c r="N149" s="6">
        <f t="shared" si="32"/>
        <v>2.3725000521757922</v>
      </c>
      <c r="O149" s="6">
        <f t="shared" si="33"/>
        <v>10.767500236797826</v>
      </c>
      <c r="P149" s="6">
        <f t="shared" si="34"/>
        <v>427.23250939565611</v>
      </c>
    </row>
    <row r="150" spans="1:16" x14ac:dyDescent="0.2">
      <c r="A150" s="34">
        <v>135</v>
      </c>
      <c r="B150" s="39">
        <f t="shared" ca="1" si="35"/>
        <v>48378</v>
      </c>
      <c r="C150" s="6">
        <f t="shared" ca="1" si="24"/>
        <v>-3560.7586678042207</v>
      </c>
      <c r="D150" s="6">
        <f t="shared" ca="1" si="26"/>
        <v>-2373.8391118694808</v>
      </c>
      <c r="E150" s="6">
        <f t="shared" ca="1" si="27"/>
        <v>-1186.9195559347399</v>
      </c>
      <c r="F150" s="6">
        <f t="shared" ca="1" si="28"/>
        <v>-117505.03603753929</v>
      </c>
      <c r="G150" s="37"/>
      <c r="H150" s="6">
        <f t="shared" si="36"/>
        <v>10</v>
      </c>
      <c r="I150" s="6">
        <f t="shared" si="29"/>
        <v>0.5489700152838346</v>
      </c>
      <c r="J150" s="6">
        <f t="shared" si="30"/>
        <v>9.4510299847161647</v>
      </c>
      <c r="K150" s="6">
        <f t="shared" si="25"/>
        <v>196.4127257467218</v>
      </c>
      <c r="L150" s="88"/>
      <c r="M150" s="6">
        <f t="shared" si="31"/>
        <v>12.816975281869682</v>
      </c>
      <c r="N150" s="6">
        <f t="shared" si="32"/>
        <v>2.3141760925598041</v>
      </c>
      <c r="O150" s="6">
        <f t="shared" si="33"/>
        <v>10.502799189309879</v>
      </c>
      <c r="P150" s="6">
        <f t="shared" si="34"/>
        <v>416.72971020634623</v>
      </c>
    </row>
    <row r="151" spans="1:16" x14ac:dyDescent="0.2">
      <c r="A151" s="34">
        <v>136</v>
      </c>
      <c r="B151" s="39">
        <f t="shared" ca="1" si="35"/>
        <v>48408</v>
      </c>
      <c r="C151" s="6">
        <f t="shared" ca="1" si="24"/>
        <v>-3525.1510811261787</v>
      </c>
      <c r="D151" s="6">
        <f t="shared" ca="1" si="26"/>
        <v>-2350.100720750786</v>
      </c>
      <c r="E151" s="6">
        <f t="shared" ca="1" si="27"/>
        <v>-1175.0503603753928</v>
      </c>
      <c r="F151" s="6">
        <f t="shared" ca="1" si="28"/>
        <v>-116329.9856771639</v>
      </c>
      <c r="G151" s="37"/>
      <c r="H151" s="6">
        <f t="shared" si="36"/>
        <v>10</v>
      </c>
      <c r="I151" s="6">
        <f t="shared" si="29"/>
        <v>0.52376726865792478</v>
      </c>
      <c r="J151" s="6">
        <f t="shared" si="30"/>
        <v>9.4762327313420744</v>
      </c>
      <c r="K151" s="6">
        <f t="shared" si="25"/>
        <v>186.93649301537974</v>
      </c>
      <c r="L151" s="88"/>
      <c r="M151" s="6">
        <f t="shared" si="31"/>
        <v>12.501891306190386</v>
      </c>
      <c r="N151" s="6">
        <f t="shared" si="32"/>
        <v>2.2572859302843757</v>
      </c>
      <c r="O151" s="6">
        <f t="shared" si="33"/>
        <v>10.24460537590601</v>
      </c>
      <c r="P151" s="6">
        <f t="shared" si="34"/>
        <v>406.48510483044021</v>
      </c>
    </row>
    <row r="152" spans="1:16" x14ac:dyDescent="0.2">
      <c r="A152" s="34">
        <v>137</v>
      </c>
      <c r="B152" s="39">
        <f t="shared" ca="1" si="35"/>
        <v>48439</v>
      </c>
      <c r="C152" s="6">
        <f t="shared" ca="1" si="24"/>
        <v>-3489.8995703149171</v>
      </c>
      <c r="D152" s="6">
        <f t="shared" ca="1" si="26"/>
        <v>-2326.5997135432781</v>
      </c>
      <c r="E152" s="6">
        <f t="shared" ca="1" si="27"/>
        <v>-1163.299856771639</v>
      </c>
      <c r="F152" s="6">
        <f t="shared" ca="1" si="28"/>
        <v>-115166.68582039226</v>
      </c>
      <c r="G152" s="37"/>
      <c r="H152" s="6">
        <f t="shared" si="36"/>
        <v>10</v>
      </c>
      <c r="I152" s="6">
        <f t="shared" si="29"/>
        <v>0.49849731470767927</v>
      </c>
      <c r="J152" s="6">
        <f t="shared" si="30"/>
        <v>9.501502685292321</v>
      </c>
      <c r="K152" s="6">
        <f t="shared" si="25"/>
        <v>177.43499033008743</v>
      </c>
      <c r="L152" s="88"/>
      <c r="M152" s="6">
        <f t="shared" si="31"/>
        <v>12.194553144913206</v>
      </c>
      <c r="N152" s="6">
        <f t="shared" si="32"/>
        <v>2.2017943178315513</v>
      </c>
      <c r="O152" s="6">
        <f t="shared" si="33"/>
        <v>9.992758827081655</v>
      </c>
      <c r="P152" s="6">
        <f t="shared" si="34"/>
        <v>396.49234600335853</v>
      </c>
    </row>
    <row r="153" spans="1:16" x14ac:dyDescent="0.2">
      <c r="A153" s="34">
        <v>138</v>
      </c>
      <c r="B153" s="39">
        <f t="shared" ca="1" si="35"/>
        <v>48470</v>
      </c>
      <c r="C153" s="6">
        <f t="shared" ca="1" si="24"/>
        <v>-3455.0005746117677</v>
      </c>
      <c r="D153" s="6">
        <f t="shared" ca="1" si="26"/>
        <v>-2303.3337164078453</v>
      </c>
      <c r="E153" s="6">
        <f t="shared" ca="1" si="27"/>
        <v>-1151.6668582039224</v>
      </c>
      <c r="F153" s="6">
        <f t="shared" ca="1" si="28"/>
        <v>-114015.01896218833</v>
      </c>
      <c r="G153" s="37"/>
      <c r="H153" s="6">
        <f t="shared" si="36"/>
        <v>10</v>
      </c>
      <c r="I153" s="6">
        <f t="shared" si="29"/>
        <v>0.47315997421356654</v>
      </c>
      <c r="J153" s="6">
        <f t="shared" si="30"/>
        <v>9.5268400257864343</v>
      </c>
      <c r="K153" s="6">
        <f t="shared" si="25"/>
        <v>167.90815030430099</v>
      </c>
      <c r="L153" s="88"/>
      <c r="M153" s="6">
        <f t="shared" si="31"/>
        <v>11.894770380100756</v>
      </c>
      <c r="N153" s="6">
        <f t="shared" si="32"/>
        <v>2.1476668741848588</v>
      </c>
      <c r="O153" s="6">
        <f t="shared" si="33"/>
        <v>9.7471035059158968</v>
      </c>
      <c r="P153" s="6">
        <f t="shared" si="34"/>
        <v>386.74524249744263</v>
      </c>
    </row>
    <row r="154" spans="1:16" x14ac:dyDescent="0.2">
      <c r="A154" s="34">
        <v>139</v>
      </c>
      <c r="B154" s="39">
        <f t="shared" ca="1" si="35"/>
        <v>48500</v>
      </c>
      <c r="C154" s="6">
        <f t="shared" ca="1" si="24"/>
        <v>-3420.45056886565</v>
      </c>
      <c r="D154" s="6">
        <f t="shared" ca="1" si="26"/>
        <v>-2280.3003792437667</v>
      </c>
      <c r="E154" s="6">
        <f t="shared" ca="1" si="27"/>
        <v>-1140.1501896218833</v>
      </c>
      <c r="F154" s="6">
        <f t="shared" ca="1" si="28"/>
        <v>-112874.86877256645</v>
      </c>
      <c r="G154" s="37"/>
      <c r="H154" s="6">
        <f t="shared" si="36"/>
        <v>10</v>
      </c>
      <c r="I154" s="6">
        <f t="shared" si="29"/>
        <v>0.44775506747813593</v>
      </c>
      <c r="J154" s="6">
        <f t="shared" si="30"/>
        <v>9.5522449325218641</v>
      </c>
      <c r="K154" s="6">
        <f t="shared" si="25"/>
        <v>158.35590537177913</v>
      </c>
      <c r="L154" s="88"/>
      <c r="M154" s="6">
        <f t="shared" si="31"/>
        <v>11.602357274923278</v>
      </c>
      <c r="N154" s="6">
        <f t="shared" si="32"/>
        <v>2.0948700635278144</v>
      </c>
      <c r="O154" s="6">
        <f t="shared" si="33"/>
        <v>9.507487211395464</v>
      </c>
      <c r="P154" s="6">
        <f t="shared" si="34"/>
        <v>377.23775528604716</v>
      </c>
    </row>
    <row r="155" spans="1:16" x14ac:dyDescent="0.2">
      <c r="A155" s="34">
        <v>140</v>
      </c>
      <c r="B155" s="39">
        <f t="shared" ca="1" si="35"/>
        <v>48531</v>
      </c>
      <c r="C155" s="6">
        <f t="shared" ca="1" si="24"/>
        <v>-3386.2460631769932</v>
      </c>
      <c r="D155" s="6">
        <f t="shared" ca="1" si="26"/>
        <v>-2257.4973754513289</v>
      </c>
      <c r="E155" s="6">
        <f t="shared" ca="1" si="27"/>
        <v>-1128.7486877256642</v>
      </c>
      <c r="F155" s="6">
        <f t="shared" ca="1" si="28"/>
        <v>-111746.12008484079</v>
      </c>
      <c r="G155" s="37"/>
      <c r="H155" s="6">
        <f t="shared" si="36"/>
        <v>10</v>
      </c>
      <c r="I155" s="6">
        <f t="shared" si="29"/>
        <v>0.42228241432474434</v>
      </c>
      <c r="J155" s="6">
        <f t="shared" si="30"/>
        <v>9.5777175856752557</v>
      </c>
      <c r="K155" s="6">
        <f t="shared" si="25"/>
        <v>148.77818778610387</v>
      </c>
      <c r="L155" s="88"/>
      <c r="M155" s="6">
        <f t="shared" si="31"/>
        <v>11.317132658581414</v>
      </c>
      <c r="N155" s="6">
        <f t="shared" si="32"/>
        <v>2.0433711744660887</v>
      </c>
      <c r="O155" s="6">
        <f t="shared" si="33"/>
        <v>9.273761484115326</v>
      </c>
      <c r="P155" s="6">
        <f t="shared" si="34"/>
        <v>367.96399380193185</v>
      </c>
    </row>
    <row r="156" spans="1:16" x14ac:dyDescent="0.2">
      <c r="A156" s="34">
        <v>141</v>
      </c>
      <c r="B156" s="39">
        <f t="shared" ca="1" si="35"/>
        <v>48561</v>
      </c>
      <c r="C156" s="6">
        <f t="shared" ca="1" si="24"/>
        <v>-3352.3836025452238</v>
      </c>
      <c r="D156" s="6">
        <f t="shared" ca="1" si="26"/>
        <v>-2234.922401696816</v>
      </c>
      <c r="E156" s="6">
        <f t="shared" ca="1" si="27"/>
        <v>-1117.4612008484078</v>
      </c>
      <c r="F156" s="6">
        <f t="shared" ca="1" si="28"/>
        <v>-110628.65888399238</v>
      </c>
      <c r="G156" s="37"/>
      <c r="H156" s="6">
        <f t="shared" si="36"/>
        <v>10</v>
      </c>
      <c r="I156" s="6">
        <f t="shared" si="29"/>
        <v>0.396741834096277</v>
      </c>
      <c r="J156" s="6">
        <f t="shared" si="30"/>
        <v>9.6032581659037231</v>
      </c>
      <c r="K156" s="6">
        <f t="shared" si="25"/>
        <v>139.17492962020015</v>
      </c>
      <c r="L156" s="88"/>
      <c r="M156" s="6">
        <f t="shared" si="31"/>
        <v>11.038919814057955</v>
      </c>
      <c r="N156" s="6">
        <f t="shared" si="32"/>
        <v>1.9931382997604643</v>
      </c>
      <c r="O156" s="6">
        <f t="shared" si="33"/>
        <v>9.0457815142974916</v>
      </c>
      <c r="P156" s="6">
        <f t="shared" si="34"/>
        <v>358.91821228763433</v>
      </c>
    </row>
    <row r="157" spans="1:16" x14ac:dyDescent="0.2">
      <c r="A157" s="34">
        <v>142</v>
      </c>
      <c r="B157" s="39">
        <f t="shared" ca="1" si="35"/>
        <v>48592</v>
      </c>
      <c r="C157" s="6">
        <f t="shared" ca="1" si="24"/>
        <v>-3318.8597665197713</v>
      </c>
      <c r="D157" s="6">
        <f t="shared" ca="1" si="26"/>
        <v>-2212.5731776798475</v>
      </c>
      <c r="E157" s="6">
        <f t="shared" ca="1" si="27"/>
        <v>-1106.2865888399238</v>
      </c>
      <c r="F157" s="6">
        <f t="shared" ca="1" si="28"/>
        <v>-109522.37229515245</v>
      </c>
      <c r="G157" s="37"/>
      <c r="H157" s="6">
        <f t="shared" si="36"/>
        <v>10</v>
      </c>
      <c r="I157" s="6">
        <f t="shared" si="29"/>
        <v>0.37113314565386707</v>
      </c>
      <c r="J157" s="6">
        <f t="shared" si="30"/>
        <v>9.6288668543461338</v>
      </c>
      <c r="K157" s="6">
        <f t="shared" si="25"/>
        <v>129.546062765854</v>
      </c>
      <c r="L157" s="88"/>
      <c r="M157" s="6">
        <f t="shared" si="31"/>
        <v>10.767546368629029</v>
      </c>
      <c r="N157" s="6">
        <f t="shared" si="32"/>
        <v>1.9441403165580196</v>
      </c>
      <c r="O157" s="6">
        <f t="shared" si="33"/>
        <v>8.8234060520710091</v>
      </c>
      <c r="P157" s="6">
        <f t="shared" si="34"/>
        <v>350.09480623556334</v>
      </c>
    </row>
    <row r="158" spans="1:16" x14ac:dyDescent="0.2">
      <c r="A158" s="34">
        <v>143</v>
      </c>
      <c r="B158" s="39">
        <f t="shared" ca="1" si="35"/>
        <v>48623</v>
      </c>
      <c r="C158" s="6">
        <f t="shared" ca="1" si="24"/>
        <v>-3285.6711688545734</v>
      </c>
      <c r="D158" s="6">
        <f t="shared" ca="1" si="26"/>
        <v>-2190.4474459030494</v>
      </c>
      <c r="E158" s="6">
        <f t="shared" ca="1" si="27"/>
        <v>-1095.223722951524</v>
      </c>
      <c r="F158" s="6">
        <f t="shared" ca="1" si="28"/>
        <v>-108427.14857220092</v>
      </c>
      <c r="G158" s="37"/>
      <c r="H158" s="6">
        <f t="shared" si="36"/>
        <v>10</v>
      </c>
      <c r="I158" s="6">
        <f t="shared" si="29"/>
        <v>0.34545616737561069</v>
      </c>
      <c r="J158" s="6">
        <f t="shared" si="30"/>
        <v>9.6545438326243893</v>
      </c>
      <c r="K158" s="6">
        <f t="shared" si="25"/>
        <v>119.89151893322962</v>
      </c>
      <c r="L158" s="88"/>
      <c r="M158" s="6">
        <f t="shared" si="31"/>
        <v>10.5028441870669</v>
      </c>
      <c r="N158" s="6">
        <f t="shared" si="32"/>
        <v>1.8963468671093013</v>
      </c>
      <c r="O158" s="6">
        <f t="shared" si="33"/>
        <v>8.6064973199575991</v>
      </c>
      <c r="P158" s="6">
        <f t="shared" si="34"/>
        <v>341.48830891560573</v>
      </c>
    </row>
    <row r="159" spans="1:16" x14ac:dyDescent="0.2">
      <c r="A159" s="34">
        <v>144</v>
      </c>
      <c r="B159" s="39">
        <f t="shared" ca="1" si="35"/>
        <v>48651</v>
      </c>
      <c r="C159" s="6">
        <f t="shared" ca="1" si="24"/>
        <v>-3252.8144571660278</v>
      </c>
      <c r="D159" s="6">
        <f t="shared" ca="1" si="26"/>
        <v>-2168.5429714440183</v>
      </c>
      <c r="E159" s="6">
        <f t="shared" ca="1" si="27"/>
        <v>-1084.2714857220094</v>
      </c>
      <c r="F159" s="6">
        <f t="shared" ca="1" si="28"/>
        <v>-107342.87708647891</v>
      </c>
      <c r="G159" s="37"/>
      <c r="H159" s="6">
        <f t="shared" si="36"/>
        <v>10</v>
      </c>
      <c r="I159" s="6">
        <f t="shared" si="29"/>
        <v>0.31971071715527899</v>
      </c>
      <c r="J159" s="6">
        <f t="shared" si="30"/>
        <v>9.6802892828447202</v>
      </c>
      <c r="K159" s="6">
        <f t="shared" si="25"/>
        <v>110.21122965038489</v>
      </c>
      <c r="L159" s="88"/>
      <c r="M159" s="6">
        <f t="shared" si="31"/>
        <v>10.244649267468171</v>
      </c>
      <c r="N159" s="6">
        <f t="shared" si="32"/>
        <v>1.8497283399595312</v>
      </c>
      <c r="O159" s="6">
        <f t="shared" si="33"/>
        <v>8.3949209275086396</v>
      </c>
      <c r="P159" s="6">
        <f t="shared" si="34"/>
        <v>333.09338798809711</v>
      </c>
    </row>
    <row r="160" spans="1:16" x14ac:dyDescent="0.2">
      <c r="A160" s="34">
        <v>145</v>
      </c>
      <c r="B160" s="39">
        <f t="shared" ca="1" si="35"/>
        <v>48682</v>
      </c>
      <c r="C160" s="6">
        <f t="shared" ca="1" si="24"/>
        <v>-3220.2863125943672</v>
      </c>
      <c r="D160" s="6">
        <f t="shared" ca="1" si="26"/>
        <v>-2146.8575417295783</v>
      </c>
      <c r="E160" s="6">
        <f t="shared" ca="1" si="27"/>
        <v>-1073.4287708647889</v>
      </c>
      <c r="F160" s="6">
        <f t="shared" ca="1" si="28"/>
        <v>-106269.44831561412</v>
      </c>
      <c r="G160" s="37"/>
      <c r="H160" s="6">
        <f t="shared" si="36"/>
        <v>10</v>
      </c>
      <c r="I160" s="6">
        <f t="shared" si="29"/>
        <v>0.29389661240102638</v>
      </c>
      <c r="J160" s="6">
        <f t="shared" si="30"/>
        <v>9.706103387598974</v>
      </c>
      <c r="K160" s="6">
        <f t="shared" si="25"/>
        <v>100.50512626278592</v>
      </c>
      <c r="L160" s="88"/>
      <c r="M160" s="6">
        <f t="shared" si="31"/>
        <v>9.9928016396429129</v>
      </c>
      <c r="N160" s="6">
        <f t="shared" si="32"/>
        <v>1.8042558516021927</v>
      </c>
      <c r="O160" s="6">
        <f t="shared" si="33"/>
        <v>8.1885457880407202</v>
      </c>
      <c r="P160" s="6">
        <f t="shared" si="34"/>
        <v>324.90484220005641</v>
      </c>
    </row>
    <row r="161" spans="1:16" x14ac:dyDescent="0.2">
      <c r="A161" s="34">
        <v>146</v>
      </c>
      <c r="B161" s="39">
        <f t="shared" ca="1" si="35"/>
        <v>48712</v>
      </c>
      <c r="C161" s="6">
        <f t="shared" ca="1" si="24"/>
        <v>-3188.0834494684236</v>
      </c>
      <c r="D161" s="6">
        <f t="shared" ca="1" si="26"/>
        <v>-2125.3889663122823</v>
      </c>
      <c r="E161" s="6">
        <f t="shared" ca="1" si="27"/>
        <v>-1062.6944831561414</v>
      </c>
      <c r="F161" s="6">
        <f t="shared" ca="1" si="28"/>
        <v>-105206.75383245798</v>
      </c>
      <c r="G161" s="37"/>
      <c r="H161" s="6">
        <f t="shared" si="36"/>
        <v>10</v>
      </c>
      <c r="I161" s="6">
        <f t="shared" si="29"/>
        <v>0.26801367003409576</v>
      </c>
      <c r="J161" s="6">
        <f t="shared" si="30"/>
        <v>9.7319863299659044</v>
      </c>
      <c r="K161" s="6">
        <f t="shared" si="25"/>
        <v>90.773139932820015</v>
      </c>
      <c r="L161" s="88"/>
      <c r="M161" s="6">
        <f t="shared" si="31"/>
        <v>9.7471452660016915</v>
      </c>
      <c r="N161" s="6">
        <f t="shared" si="32"/>
        <v>1.7599012285836391</v>
      </c>
      <c r="O161" s="6">
        <f t="shared" si="33"/>
        <v>7.9872440374180522</v>
      </c>
      <c r="P161" s="6">
        <f t="shared" si="34"/>
        <v>316.91759816263834</v>
      </c>
    </row>
    <row r="162" spans="1:16" x14ac:dyDescent="0.2">
      <c r="A162" s="34">
        <v>147</v>
      </c>
      <c r="B162" s="39">
        <f t="shared" ca="1" si="35"/>
        <v>48743</v>
      </c>
      <c r="C162" s="6">
        <f t="shared" ca="1" si="24"/>
        <v>-3156.2026149737394</v>
      </c>
      <c r="D162" s="6">
        <f t="shared" ca="1" si="26"/>
        <v>-2104.1350766491596</v>
      </c>
      <c r="E162" s="6">
        <f t="shared" ca="1" si="27"/>
        <v>-1052.0675383245798</v>
      </c>
      <c r="F162" s="6">
        <f t="shared" ca="1" si="28"/>
        <v>-104154.6862941334</v>
      </c>
      <c r="G162" s="37"/>
      <c r="H162" s="6">
        <f t="shared" si="36"/>
        <v>10</v>
      </c>
      <c r="I162" s="6">
        <f t="shared" si="29"/>
        <v>0.24206170648752004</v>
      </c>
      <c r="J162" s="6">
        <f t="shared" si="30"/>
        <v>9.7579382935124794</v>
      </c>
      <c r="K162" s="6">
        <f t="shared" si="25"/>
        <v>81.015201639307534</v>
      </c>
      <c r="L162" s="88"/>
      <c r="M162" s="6">
        <f t="shared" si="31"/>
        <v>9.5075279448791505</v>
      </c>
      <c r="N162" s="6">
        <f t="shared" si="32"/>
        <v>1.7166369900476244</v>
      </c>
      <c r="O162" s="6">
        <f t="shared" si="33"/>
        <v>7.7908909548315259</v>
      </c>
      <c r="P162" s="6">
        <f t="shared" si="34"/>
        <v>309.12670720780682</v>
      </c>
    </row>
    <row r="163" spans="1:16" x14ac:dyDescent="0.2">
      <c r="A163" s="34">
        <v>148</v>
      </c>
      <c r="B163" s="39">
        <f t="shared" ca="1" si="35"/>
        <v>48773</v>
      </c>
      <c r="C163" s="6">
        <f t="shared" ca="1" si="24"/>
        <v>-3124.640588824002</v>
      </c>
      <c r="D163" s="6">
        <f t="shared" ca="1" si="26"/>
        <v>-2083.093725882668</v>
      </c>
      <c r="E163" s="6">
        <f t="shared" ca="1" si="27"/>
        <v>-1041.546862941334</v>
      </c>
      <c r="F163" s="6">
        <f t="shared" ca="1" si="28"/>
        <v>-103113.13943119206</v>
      </c>
      <c r="G163" s="37"/>
      <c r="H163" s="6">
        <f t="shared" si="36"/>
        <v>10</v>
      </c>
      <c r="I163" s="6">
        <f t="shared" si="29"/>
        <v>0.2160405377048201</v>
      </c>
      <c r="J163" s="6">
        <f t="shared" si="30"/>
        <v>9.7839594622951793</v>
      </c>
      <c r="K163" s="6">
        <f t="shared" si="25"/>
        <v>71.231242177012348</v>
      </c>
      <c r="L163" s="88"/>
      <c r="M163" s="6">
        <f t="shared" si="31"/>
        <v>9.2738012162342045</v>
      </c>
      <c r="N163" s="6">
        <f t="shared" si="32"/>
        <v>1.6744363307089536</v>
      </c>
      <c r="O163" s="6">
        <f t="shared" si="33"/>
        <v>7.5993648855252509</v>
      </c>
      <c r="P163" s="6">
        <f t="shared" si="34"/>
        <v>301.52734232228158</v>
      </c>
    </row>
    <row r="164" spans="1:16" x14ac:dyDescent="0.2">
      <c r="A164" s="34">
        <v>149</v>
      </c>
      <c r="B164" s="39">
        <f t="shared" ca="1" si="35"/>
        <v>48804</v>
      </c>
      <c r="C164" s="6">
        <f t="shared" ref="C164:C227" ca="1" si="37">IF(B164&lt;=$C$9,$D$5,$C$6*F163)</f>
        <v>-3093.3941829357618</v>
      </c>
      <c r="D164" s="6">
        <f t="shared" ca="1" si="26"/>
        <v>-2062.2627886238411</v>
      </c>
      <c r="E164" s="6">
        <f t="shared" ca="1" si="27"/>
        <v>-1031.1313943119208</v>
      </c>
      <c r="F164" s="6">
        <f t="shared" ca="1" si="28"/>
        <v>-102082.00803688014</v>
      </c>
      <c r="G164" s="37"/>
      <c r="H164" s="6">
        <f t="shared" si="36"/>
        <v>10</v>
      </c>
      <c r="I164" s="6">
        <f t="shared" si="29"/>
        <v>0.1899499791386996</v>
      </c>
      <c r="J164" s="6">
        <f t="shared" si="30"/>
        <v>9.8100500208613006</v>
      </c>
      <c r="K164" s="6">
        <f t="shared" si="25"/>
        <v>61.421192156151051</v>
      </c>
      <c r="L164" s="88"/>
      <c r="M164" s="6">
        <f t="shared" si="31"/>
        <v>9.0458202696684467</v>
      </c>
      <c r="N164" s="6">
        <f t="shared" si="32"/>
        <v>1.6332731042456921</v>
      </c>
      <c r="O164" s="6">
        <f t="shared" si="33"/>
        <v>7.4125471654227546</v>
      </c>
      <c r="P164" s="6">
        <f t="shared" si="34"/>
        <v>294.1147951568588</v>
      </c>
    </row>
    <row r="165" spans="1:16" x14ac:dyDescent="0.2">
      <c r="A165" s="34">
        <v>150</v>
      </c>
      <c r="B165" s="39">
        <f t="shared" ca="1" si="35"/>
        <v>48835</v>
      </c>
      <c r="C165" s="6">
        <f t="shared" ca="1" si="37"/>
        <v>-3062.4602411064043</v>
      </c>
      <c r="D165" s="6">
        <f t="shared" ca="1" si="26"/>
        <v>-2041.6401607376029</v>
      </c>
      <c r="E165" s="6">
        <f t="shared" ca="1" si="27"/>
        <v>-1020.8200803688014</v>
      </c>
      <c r="F165" s="6">
        <f t="shared" ca="1" si="28"/>
        <v>-101061.18795651133</v>
      </c>
      <c r="G165" s="37"/>
      <c r="H165" s="6">
        <f t="shared" si="36"/>
        <v>10</v>
      </c>
      <c r="I165" s="6">
        <f t="shared" si="29"/>
        <v>0.16378984574973612</v>
      </c>
      <c r="J165" s="6">
        <f t="shared" si="30"/>
        <v>9.8362101542502636</v>
      </c>
      <c r="K165" s="6">
        <f t="shared" si="25"/>
        <v>51.584982001900784</v>
      </c>
      <c r="L165" s="88"/>
      <c r="M165" s="6">
        <f t="shared" si="31"/>
        <v>8.8234438547057632</v>
      </c>
      <c r="N165" s="6">
        <f t="shared" si="32"/>
        <v>1.593121807099652</v>
      </c>
      <c r="O165" s="6">
        <f t="shared" si="33"/>
        <v>7.2303220476061112</v>
      </c>
      <c r="P165" s="6">
        <f t="shared" si="34"/>
        <v>286.88447310925267</v>
      </c>
    </row>
    <row r="166" spans="1:16" x14ac:dyDescent="0.2">
      <c r="A166" s="34">
        <v>151</v>
      </c>
      <c r="B166" s="39">
        <f t="shared" ca="1" si="35"/>
        <v>48865</v>
      </c>
      <c r="C166" s="6">
        <f t="shared" ca="1" si="37"/>
        <v>-3031.8356386953401</v>
      </c>
      <c r="D166" s="6">
        <f t="shared" ca="1" si="26"/>
        <v>-2021.2237591302267</v>
      </c>
      <c r="E166" s="6">
        <f t="shared" ca="1" si="27"/>
        <v>-1010.6118795651134</v>
      </c>
      <c r="F166" s="6">
        <f t="shared" ca="1" si="28"/>
        <v>-100050.57607694622</v>
      </c>
      <c r="G166" s="37"/>
      <c r="H166" s="6">
        <f t="shared" si="36"/>
        <v>10</v>
      </c>
      <c r="I166" s="6">
        <f t="shared" si="29"/>
        <v>0.13755995200506876</v>
      </c>
      <c r="J166" s="6">
        <f t="shared" si="30"/>
        <v>9.8624400479949319</v>
      </c>
      <c r="K166" s="6">
        <f t="shared" si="25"/>
        <v>41.722541953905854</v>
      </c>
      <c r="L166" s="88"/>
      <c r="M166" s="6">
        <f t="shared" si="31"/>
        <v>8.6065341932775805</v>
      </c>
      <c r="N166" s="6">
        <f t="shared" si="32"/>
        <v>1.5539575626751185</v>
      </c>
      <c r="O166" s="6">
        <f t="shared" si="33"/>
        <v>7.052576630602462</v>
      </c>
      <c r="P166" s="6">
        <f t="shared" si="34"/>
        <v>279.83189647865021</v>
      </c>
    </row>
    <row r="167" spans="1:16" x14ac:dyDescent="0.2">
      <c r="A167" s="34">
        <v>152</v>
      </c>
      <c r="B167" s="39">
        <f t="shared" ca="1" si="35"/>
        <v>48896</v>
      </c>
      <c r="C167" s="6">
        <f t="shared" ca="1" si="37"/>
        <v>-3001.5172823083867</v>
      </c>
      <c r="D167" s="6">
        <f t="shared" ca="1" si="26"/>
        <v>-2001.0115215389244</v>
      </c>
      <c r="E167" s="6">
        <f t="shared" ca="1" si="27"/>
        <v>-1000.5057607694623</v>
      </c>
      <c r="F167" s="6">
        <f t="shared" ca="1" si="28"/>
        <v>-99050.07031617676</v>
      </c>
      <c r="G167" s="37"/>
      <c r="H167" s="6">
        <f t="shared" si="36"/>
        <v>10</v>
      </c>
      <c r="I167" s="6">
        <f t="shared" si="29"/>
        <v>0.11126011187708228</v>
      </c>
      <c r="J167" s="6">
        <f t="shared" si="30"/>
        <v>9.8887398881229185</v>
      </c>
      <c r="K167" s="6">
        <f t="shared" si="25"/>
        <v>31.833802065782933</v>
      </c>
      <c r="L167" s="88"/>
      <c r="M167" s="6">
        <f t="shared" si="31"/>
        <v>8.3949568943595061</v>
      </c>
      <c r="N167" s="6">
        <f t="shared" si="32"/>
        <v>1.5157561059260221</v>
      </c>
      <c r="O167" s="6">
        <f t="shared" si="33"/>
        <v>6.8792007884334838</v>
      </c>
      <c r="P167" s="6">
        <f t="shared" si="34"/>
        <v>272.95269569021673</v>
      </c>
    </row>
    <row r="168" spans="1:16" x14ac:dyDescent="0.2">
      <c r="A168" s="34">
        <v>153</v>
      </c>
      <c r="B168" s="39">
        <f t="shared" ca="1" si="35"/>
        <v>48926</v>
      </c>
      <c r="C168" s="6">
        <f t="shared" ca="1" si="37"/>
        <v>-2971.5021094853028</v>
      </c>
      <c r="D168" s="6">
        <f t="shared" ca="1" si="26"/>
        <v>-1981.0014063235353</v>
      </c>
      <c r="E168" s="6">
        <f t="shared" ca="1" si="27"/>
        <v>-990.50070316176743</v>
      </c>
      <c r="F168" s="6">
        <f t="shared" ca="1" si="28"/>
        <v>-98059.569613014988</v>
      </c>
      <c r="G168" s="37"/>
      <c r="H168" s="6">
        <f t="shared" si="36"/>
        <v>10</v>
      </c>
      <c r="I168" s="6">
        <f t="shared" si="29"/>
        <v>8.4890138842087834E-2</v>
      </c>
      <c r="J168" s="6">
        <f t="shared" si="30"/>
        <v>9.9151098611579123</v>
      </c>
      <c r="K168" s="6">
        <f t="shared" si="25"/>
        <v>21.918692204625021</v>
      </c>
      <c r="L168" s="88"/>
      <c r="M168" s="6">
        <f t="shared" si="31"/>
        <v>8.1885808707065024</v>
      </c>
      <c r="N168" s="6">
        <f t="shared" si="32"/>
        <v>1.4784937683220072</v>
      </c>
      <c r="O168" s="6">
        <f t="shared" si="33"/>
        <v>6.7100871023844952</v>
      </c>
      <c r="P168" s="6">
        <f t="shared" si="34"/>
        <v>266.24260858783225</v>
      </c>
    </row>
    <row r="169" spans="1:16" x14ac:dyDescent="0.2">
      <c r="A169" s="34">
        <v>154</v>
      </c>
      <c r="B169" s="39">
        <f t="shared" ca="1" si="35"/>
        <v>48957</v>
      </c>
      <c r="C169" s="6">
        <f t="shared" ca="1" si="37"/>
        <v>-2941.7870883904498</v>
      </c>
      <c r="D169" s="6">
        <f t="shared" ca="1" si="26"/>
        <v>-1961.1913922602998</v>
      </c>
      <c r="E169" s="6">
        <f t="shared" ca="1" si="27"/>
        <v>-980.59569613014992</v>
      </c>
      <c r="F169" s="6">
        <f t="shared" ca="1" si="28"/>
        <v>-97078.973916884832</v>
      </c>
      <c r="G169" s="37"/>
      <c r="H169" s="6">
        <f t="shared" si="36"/>
        <v>10</v>
      </c>
      <c r="I169" s="6">
        <f t="shared" si="29"/>
        <v>5.8449845879000061E-2</v>
      </c>
      <c r="J169" s="6">
        <f t="shared" si="30"/>
        <v>9.9415501541209998</v>
      </c>
      <c r="K169" s="6">
        <f t="shared" si="25"/>
        <v>11.977142050504021</v>
      </c>
      <c r="L169" s="88"/>
      <c r="M169" s="6">
        <f t="shared" si="31"/>
        <v>7.9872782576349675</v>
      </c>
      <c r="N169" s="6">
        <f t="shared" si="32"/>
        <v>1.4421474631840914</v>
      </c>
      <c r="O169" s="6">
        <f t="shared" si="33"/>
        <v>6.5451307944508761</v>
      </c>
      <c r="P169" s="6">
        <f t="shared" si="34"/>
        <v>259.69747779338138</v>
      </c>
    </row>
    <row r="170" spans="1:16" x14ac:dyDescent="0.2">
      <c r="A170" s="34">
        <v>155</v>
      </c>
      <c r="B170" s="39">
        <f t="shared" ca="1" si="35"/>
        <v>48988</v>
      </c>
      <c r="C170" s="6">
        <f t="shared" ca="1" si="37"/>
        <v>-2912.3692175065448</v>
      </c>
      <c r="D170" s="6">
        <f t="shared" ca="1" si="26"/>
        <v>-1941.5794783376966</v>
      </c>
      <c r="E170" s="6">
        <f t="shared" ca="1" si="27"/>
        <v>-970.7897391688482</v>
      </c>
      <c r="F170" s="6">
        <f t="shared" ca="1" si="28"/>
        <v>-96108.184177715986</v>
      </c>
      <c r="G170" s="37"/>
      <c r="H170" s="6">
        <f t="shared" si="36"/>
        <v>10</v>
      </c>
      <c r="I170" s="6">
        <f t="shared" si="29"/>
        <v>3.193904546801072E-2</v>
      </c>
      <c r="J170" s="6">
        <f t="shared" si="30"/>
        <v>9.9680609545319889</v>
      </c>
      <c r="K170" s="6">
        <f t="shared" si="25"/>
        <v>2.0090810959720322</v>
      </c>
      <c r="L170" s="88"/>
      <c r="M170" s="6">
        <f t="shared" si="31"/>
        <v>7.7909243338014411</v>
      </c>
      <c r="N170" s="6">
        <f t="shared" si="32"/>
        <v>1.4066946713808157</v>
      </c>
      <c r="O170" s="6">
        <f t="shared" si="33"/>
        <v>6.3842296624206254</v>
      </c>
      <c r="P170" s="6">
        <f t="shared" si="34"/>
        <v>253.31324813096074</v>
      </c>
    </row>
    <row r="171" spans="1:16" x14ac:dyDescent="0.2">
      <c r="A171" s="34">
        <v>156</v>
      </c>
      <c r="B171" s="39">
        <f t="shared" ca="1" si="35"/>
        <v>49016</v>
      </c>
      <c r="C171" s="6">
        <f t="shared" ca="1" si="37"/>
        <v>-2883.2455253314793</v>
      </c>
      <c r="D171" s="6">
        <f t="shared" ca="1" si="26"/>
        <v>-1922.1636835543197</v>
      </c>
      <c r="E171" s="6">
        <f t="shared" ca="1" si="27"/>
        <v>-961.08184177715953</v>
      </c>
      <c r="F171" s="6">
        <f t="shared" ca="1" si="28"/>
        <v>-95147.10233593882</v>
      </c>
      <c r="G171" s="37"/>
      <c r="H171" s="6">
        <f t="shared" si="36"/>
        <v>10</v>
      </c>
      <c r="I171" s="6">
        <f t="shared" si="29"/>
        <v>5.3575495892587525E-3</v>
      </c>
      <c r="J171" s="6">
        <f t="shared" si="30"/>
        <v>9.9946424504107405</v>
      </c>
      <c r="K171" s="6">
        <f t="shared" si="25"/>
        <v>0</v>
      </c>
      <c r="L171" s="88"/>
      <c r="M171" s="6">
        <f t="shared" si="31"/>
        <v>7.5993974439288223</v>
      </c>
      <c r="N171" s="6">
        <f t="shared" si="32"/>
        <v>1.3721134273760374</v>
      </c>
      <c r="O171" s="6">
        <f t="shared" si="33"/>
        <v>6.227284016552785</v>
      </c>
      <c r="P171" s="6">
        <f t="shared" si="34"/>
        <v>247.08596411440797</v>
      </c>
    </row>
    <row r="172" spans="1:16" x14ac:dyDescent="0.2">
      <c r="A172" s="34">
        <v>157</v>
      </c>
      <c r="B172" s="39">
        <f t="shared" ca="1" si="35"/>
        <v>49047</v>
      </c>
      <c r="C172" s="6">
        <f t="shared" ca="1" si="37"/>
        <v>-2854.4130700781643</v>
      </c>
      <c r="D172" s="6">
        <f t="shared" ca="1" si="26"/>
        <v>-1902.9420467187765</v>
      </c>
      <c r="E172" s="6">
        <f t="shared" ca="1" si="27"/>
        <v>-951.4710233593878</v>
      </c>
      <c r="F172" s="6">
        <f t="shared" ca="1" si="28"/>
        <v>-94195.631312579426</v>
      </c>
      <c r="G172" s="37"/>
      <c r="H172" s="6">
        <f t="shared" si="36"/>
        <v>10</v>
      </c>
      <c r="I172" s="6">
        <f t="shared" si="29"/>
        <v>0</v>
      </c>
      <c r="J172" s="6">
        <f t="shared" si="30"/>
        <v>10</v>
      </c>
      <c r="K172" s="6">
        <f t="shared" si="25"/>
        <v>0</v>
      </c>
      <c r="L172" s="88"/>
      <c r="M172" s="6">
        <f t="shared" si="31"/>
        <v>7.412578923432239</v>
      </c>
      <c r="N172" s="6">
        <f t="shared" si="32"/>
        <v>1.3383823056197099</v>
      </c>
      <c r="O172" s="6">
        <f t="shared" si="33"/>
        <v>6.0741966178125288</v>
      </c>
      <c r="P172" s="6">
        <f t="shared" si="34"/>
        <v>241.01176749659544</v>
      </c>
    </row>
    <row r="173" spans="1:16" x14ac:dyDescent="0.2">
      <c r="A173" s="34">
        <v>158</v>
      </c>
      <c r="B173" s="39">
        <f t="shared" ca="1" si="35"/>
        <v>49077</v>
      </c>
      <c r="C173" s="6">
        <f t="shared" ca="1" si="37"/>
        <v>-2825.8689393773825</v>
      </c>
      <c r="D173" s="6">
        <f t="shared" ca="1" si="26"/>
        <v>-1883.9126262515886</v>
      </c>
      <c r="E173" s="6">
        <f t="shared" ca="1" si="27"/>
        <v>-941.95631312579394</v>
      </c>
      <c r="F173" s="6">
        <f t="shared" ca="1" si="28"/>
        <v>-93253.674999453637</v>
      </c>
      <c r="G173" s="37"/>
      <c r="H173" s="6">
        <f t="shared" si="36"/>
        <v>10</v>
      </c>
      <c r="I173" s="6">
        <f t="shared" si="29"/>
        <v>0</v>
      </c>
      <c r="J173" s="6">
        <f t="shared" si="30"/>
        <v>10</v>
      </c>
      <c r="K173" s="6">
        <f t="shared" si="25"/>
        <v>0</v>
      </c>
      <c r="L173" s="88"/>
      <c r="M173" s="6">
        <f t="shared" si="31"/>
        <v>7.2303530248978625</v>
      </c>
      <c r="N173" s="6">
        <f t="shared" si="32"/>
        <v>1.3054804072732253</v>
      </c>
      <c r="O173" s="6">
        <f t="shared" si="33"/>
        <v>5.9248726176246373</v>
      </c>
      <c r="P173" s="6">
        <f t="shared" si="34"/>
        <v>235.08689487897081</v>
      </c>
    </row>
    <row r="174" spans="1:16" x14ac:dyDescent="0.2">
      <c r="A174" s="34">
        <v>159</v>
      </c>
      <c r="B174" s="39">
        <f t="shared" ca="1" si="35"/>
        <v>49108</v>
      </c>
      <c r="C174" s="6">
        <f t="shared" ca="1" si="37"/>
        <v>-2797.6102499836088</v>
      </c>
      <c r="D174" s="6">
        <f t="shared" ca="1" si="26"/>
        <v>-1865.0734999890728</v>
      </c>
      <c r="E174" s="6">
        <f t="shared" ca="1" si="27"/>
        <v>-932.53674999453597</v>
      </c>
      <c r="F174" s="6">
        <f t="shared" ca="1" si="28"/>
        <v>-92321.138249459094</v>
      </c>
      <c r="G174" s="37"/>
      <c r="H174" s="6">
        <f t="shared" si="36"/>
        <v>10</v>
      </c>
      <c r="I174" s="6">
        <f t="shared" si="29"/>
        <v>0</v>
      </c>
      <c r="J174" s="6">
        <f t="shared" si="30"/>
        <v>10</v>
      </c>
      <c r="K174" s="6">
        <f t="shared" si="25"/>
        <v>0</v>
      </c>
      <c r="L174" s="88"/>
      <c r="M174" s="6">
        <f t="shared" si="31"/>
        <v>7.052606846369124</v>
      </c>
      <c r="N174" s="6">
        <f t="shared" si="32"/>
        <v>1.2733873472610919</v>
      </c>
      <c r="O174" s="6">
        <f t="shared" si="33"/>
        <v>5.7792194991080326</v>
      </c>
      <c r="P174" s="6">
        <f t="shared" si="34"/>
        <v>229.30767537986279</v>
      </c>
    </row>
    <row r="175" spans="1:16" x14ac:dyDescent="0.2">
      <c r="A175" s="34">
        <v>160</v>
      </c>
      <c r="B175" s="39">
        <f t="shared" ca="1" si="35"/>
        <v>49138</v>
      </c>
      <c r="C175" s="6">
        <f t="shared" ca="1" si="37"/>
        <v>-2769.6341474837727</v>
      </c>
      <c r="D175" s="6">
        <f t="shared" ca="1" si="26"/>
        <v>-1846.4227649891818</v>
      </c>
      <c r="E175" s="6">
        <f t="shared" ca="1" si="27"/>
        <v>-923.21138249459091</v>
      </c>
      <c r="F175" s="6">
        <f t="shared" ca="1" si="28"/>
        <v>-91397.92686696451</v>
      </c>
      <c r="G175" s="37"/>
      <c r="H175" s="6">
        <f t="shared" si="36"/>
        <v>10</v>
      </c>
      <c r="I175" s="6">
        <f t="shared" si="29"/>
        <v>0</v>
      </c>
      <c r="J175" s="6">
        <f t="shared" si="30"/>
        <v>10</v>
      </c>
      <c r="K175" s="6">
        <f t="shared" si="25"/>
        <v>0</v>
      </c>
      <c r="L175" s="88"/>
      <c r="M175" s="6">
        <f t="shared" si="31"/>
        <v>6.8792302613958833</v>
      </c>
      <c r="N175" s="6">
        <f t="shared" si="32"/>
        <v>1.2420832416409235</v>
      </c>
      <c r="O175" s="6">
        <f t="shared" si="33"/>
        <v>5.63714701975496</v>
      </c>
      <c r="P175" s="6">
        <f t="shared" si="34"/>
        <v>223.67052836010782</v>
      </c>
    </row>
    <row r="176" spans="1:16" x14ac:dyDescent="0.2">
      <c r="A176" s="34">
        <v>161</v>
      </c>
      <c r="B176" s="39">
        <f t="shared" ca="1" si="35"/>
        <v>49169</v>
      </c>
      <c r="C176" s="6">
        <f t="shared" ca="1" si="37"/>
        <v>-2741.9378060089352</v>
      </c>
      <c r="D176" s="6">
        <f t="shared" ca="1" si="26"/>
        <v>-1827.9585373392902</v>
      </c>
      <c r="E176" s="6">
        <f t="shared" ca="1" si="27"/>
        <v>-913.97926866964508</v>
      </c>
      <c r="F176" s="6">
        <f t="shared" ca="1" si="28"/>
        <v>-90483.947598294864</v>
      </c>
      <c r="G176" s="37"/>
      <c r="H176" s="6">
        <f t="shared" si="36"/>
        <v>10</v>
      </c>
      <c r="I176" s="6">
        <f t="shared" si="29"/>
        <v>0</v>
      </c>
      <c r="J176" s="6">
        <f t="shared" si="30"/>
        <v>10</v>
      </c>
      <c r="K176" s="6">
        <f t="shared" si="25"/>
        <v>0</v>
      </c>
      <c r="L176" s="88"/>
      <c r="M176" s="6">
        <f t="shared" si="31"/>
        <v>6.7101158508032341</v>
      </c>
      <c r="N176" s="6">
        <f t="shared" si="32"/>
        <v>1.2115486952839174</v>
      </c>
      <c r="O176" s="6">
        <f t="shared" si="33"/>
        <v>5.498567155519317</v>
      </c>
      <c r="P176" s="6">
        <f t="shared" si="34"/>
        <v>218.17196120458851</v>
      </c>
    </row>
    <row r="177" spans="1:16" x14ac:dyDescent="0.2">
      <c r="A177" s="34">
        <v>162</v>
      </c>
      <c r="B177" s="39">
        <f t="shared" ca="1" si="35"/>
        <v>49200</v>
      </c>
      <c r="C177" s="6">
        <f t="shared" ca="1" si="37"/>
        <v>-2714.5184279488458</v>
      </c>
      <c r="D177" s="6">
        <f t="shared" ca="1" si="26"/>
        <v>-1809.6789519658973</v>
      </c>
      <c r="E177" s="6">
        <f t="shared" ca="1" si="27"/>
        <v>-904.83947598294844</v>
      </c>
      <c r="F177" s="6">
        <f t="shared" ca="1" si="28"/>
        <v>-89579.108122311911</v>
      </c>
      <c r="G177" s="37"/>
      <c r="H177" s="6">
        <f t="shared" si="36"/>
        <v>10</v>
      </c>
      <c r="I177" s="6">
        <f t="shared" si="29"/>
        <v>0</v>
      </c>
      <c r="J177" s="6">
        <f t="shared" si="30"/>
        <v>10</v>
      </c>
      <c r="K177" s="6">
        <f t="shared" si="25"/>
        <v>0</v>
      </c>
      <c r="L177" s="88"/>
      <c r="M177" s="6">
        <f t="shared" si="31"/>
        <v>6.5451588361376549</v>
      </c>
      <c r="N177" s="6">
        <f t="shared" si="32"/>
        <v>1.1817647898581878</v>
      </c>
      <c r="O177" s="6">
        <f t="shared" si="33"/>
        <v>5.3633940462794669</v>
      </c>
      <c r="P177" s="6">
        <f t="shared" si="34"/>
        <v>212.80856715830905</v>
      </c>
    </row>
    <row r="178" spans="1:16" x14ac:dyDescent="0.2">
      <c r="A178" s="34">
        <v>163</v>
      </c>
      <c r="B178" s="39">
        <f t="shared" ca="1" si="35"/>
        <v>49230</v>
      </c>
      <c r="C178" s="6">
        <f t="shared" ca="1" si="37"/>
        <v>-2687.3732436693572</v>
      </c>
      <c r="D178" s="6">
        <f t="shared" ca="1" si="26"/>
        <v>-1791.5821624462383</v>
      </c>
      <c r="E178" s="6">
        <f t="shared" ca="1" si="27"/>
        <v>-895.79108122311891</v>
      </c>
      <c r="F178" s="6">
        <f t="shared" ca="1" si="28"/>
        <v>-88683.317041088798</v>
      </c>
      <c r="G178" s="37"/>
      <c r="H178" s="6">
        <f t="shared" si="36"/>
        <v>10</v>
      </c>
      <c r="I178" s="6">
        <f t="shared" si="29"/>
        <v>0</v>
      </c>
      <c r="J178" s="6">
        <f t="shared" si="30"/>
        <v>10</v>
      </c>
      <c r="K178" s="6">
        <f t="shared" si="25"/>
        <v>0</v>
      </c>
      <c r="L178" s="88"/>
      <c r="M178" s="6">
        <f t="shared" si="31"/>
        <v>6.384257014749271</v>
      </c>
      <c r="N178" s="6">
        <f t="shared" si="32"/>
        <v>1.1527130721075074</v>
      </c>
      <c r="O178" s="6">
        <f t="shared" si="33"/>
        <v>5.231543942641764</v>
      </c>
      <c r="P178" s="6">
        <f t="shared" si="34"/>
        <v>207.57702321566728</v>
      </c>
    </row>
    <row r="179" spans="1:16" x14ac:dyDescent="0.2">
      <c r="A179" s="34">
        <v>164</v>
      </c>
      <c r="B179" s="39">
        <f t="shared" ca="1" si="35"/>
        <v>49261</v>
      </c>
      <c r="C179" s="6">
        <f t="shared" ca="1" si="37"/>
        <v>-2660.4995112326637</v>
      </c>
      <c r="D179" s="6">
        <f t="shared" ca="1" si="26"/>
        <v>-1773.666340821776</v>
      </c>
      <c r="E179" s="6">
        <f t="shared" ca="1" si="27"/>
        <v>-886.83317041088776</v>
      </c>
      <c r="F179" s="6">
        <f t="shared" ca="1" si="28"/>
        <v>-87796.483870677912</v>
      </c>
      <c r="G179" s="37"/>
      <c r="H179" s="6">
        <f t="shared" si="36"/>
        <v>10</v>
      </c>
      <c r="I179" s="6">
        <f t="shared" si="29"/>
        <v>0</v>
      </c>
      <c r="J179" s="6">
        <f t="shared" si="30"/>
        <v>10</v>
      </c>
      <c r="K179" s="6">
        <f t="shared" si="25"/>
        <v>0</v>
      </c>
      <c r="L179" s="88"/>
      <c r="M179" s="6">
        <f t="shared" si="31"/>
        <v>6.2273106964700187</v>
      </c>
      <c r="N179" s="6">
        <f t="shared" si="32"/>
        <v>1.1243755424181978</v>
      </c>
      <c r="O179" s="6">
        <f t="shared" si="33"/>
        <v>5.1029351540518206</v>
      </c>
      <c r="P179" s="6">
        <f t="shared" si="34"/>
        <v>202.47408806161548</v>
      </c>
    </row>
    <row r="180" spans="1:16" x14ac:dyDescent="0.2">
      <c r="A180" s="34">
        <v>165</v>
      </c>
      <c r="B180" s="39">
        <f t="shared" ca="1" si="35"/>
        <v>49291</v>
      </c>
      <c r="C180" s="6">
        <f t="shared" ca="1" si="37"/>
        <v>-2633.8945161203374</v>
      </c>
      <c r="D180" s="6">
        <f t="shared" ca="1" si="26"/>
        <v>-1755.9296774135582</v>
      </c>
      <c r="E180" s="6">
        <f t="shared" ca="1" si="27"/>
        <v>-877.96483870677912</v>
      </c>
      <c r="F180" s="6">
        <f t="shared" ca="1" si="28"/>
        <v>-86918.51903197114</v>
      </c>
      <c r="G180" s="37"/>
      <c r="H180" s="6">
        <f t="shared" si="36"/>
        <v>10</v>
      </c>
      <c r="I180" s="6">
        <f t="shared" si="29"/>
        <v>0</v>
      </c>
      <c r="J180" s="6">
        <f t="shared" si="30"/>
        <v>10</v>
      </c>
      <c r="K180" s="6">
        <f t="shared" si="25"/>
        <v>0</v>
      </c>
      <c r="L180" s="88"/>
      <c r="M180" s="6">
        <f t="shared" si="31"/>
        <v>6.0742226418484639</v>
      </c>
      <c r="N180" s="6">
        <f t="shared" si="32"/>
        <v>1.096734643667084</v>
      </c>
      <c r="O180" s="6">
        <f t="shared" si="33"/>
        <v>4.9774879981813802</v>
      </c>
      <c r="P180" s="6">
        <f t="shared" si="34"/>
        <v>197.4966000634341</v>
      </c>
    </row>
    <row r="181" spans="1:16" x14ac:dyDescent="0.2">
      <c r="A181" s="34">
        <v>166</v>
      </c>
      <c r="B181" s="39">
        <f t="shared" ca="1" si="35"/>
        <v>49322</v>
      </c>
      <c r="C181" s="6">
        <f t="shared" ca="1" si="37"/>
        <v>-2607.555570959134</v>
      </c>
      <c r="D181" s="6">
        <f t="shared" ca="1" si="26"/>
        <v>-1738.3703806394228</v>
      </c>
      <c r="E181" s="6">
        <f t="shared" ca="1" si="27"/>
        <v>-869.18519031971118</v>
      </c>
      <c r="F181" s="6">
        <f t="shared" ca="1" si="28"/>
        <v>-86049.333841651431</v>
      </c>
      <c r="G181" s="37"/>
      <c r="H181" s="6">
        <f t="shared" si="36"/>
        <v>10</v>
      </c>
      <c r="I181" s="6">
        <f t="shared" si="29"/>
        <v>0</v>
      </c>
      <c r="J181" s="6">
        <f t="shared" si="30"/>
        <v>10</v>
      </c>
      <c r="K181" s="6">
        <f t="shared" si="25"/>
        <v>0</v>
      </c>
      <c r="L181" s="88"/>
      <c r="M181" s="6">
        <f t="shared" si="31"/>
        <v>5.9248980019030224</v>
      </c>
      <c r="N181" s="6">
        <f t="shared" si="32"/>
        <v>1.0697732503436015</v>
      </c>
      <c r="O181" s="6">
        <f t="shared" si="33"/>
        <v>4.8551247515594209</v>
      </c>
      <c r="P181" s="6">
        <f t="shared" si="34"/>
        <v>192.64147531187467</v>
      </c>
    </row>
    <row r="182" spans="1:16" x14ac:dyDescent="0.2">
      <c r="A182" s="34">
        <v>167</v>
      </c>
      <c r="B182" s="39">
        <f t="shared" ca="1" si="35"/>
        <v>49353</v>
      </c>
      <c r="C182" s="6">
        <f t="shared" ca="1" si="37"/>
        <v>-2581.4800152495427</v>
      </c>
      <c r="D182" s="6">
        <f t="shared" ca="1" si="26"/>
        <v>-1720.9866768330287</v>
      </c>
      <c r="E182" s="6">
        <f t="shared" ca="1" si="27"/>
        <v>-860.49333841651401</v>
      </c>
      <c r="F182" s="6">
        <f t="shared" ca="1" si="28"/>
        <v>-85188.840503234911</v>
      </c>
      <c r="G182" s="37"/>
      <c r="H182" s="6">
        <f t="shared" si="36"/>
        <v>10</v>
      </c>
      <c r="I182" s="6">
        <f t="shared" si="29"/>
        <v>0</v>
      </c>
      <c r="J182" s="6">
        <f t="shared" si="30"/>
        <v>10</v>
      </c>
      <c r="K182" s="6">
        <f t="shared" si="25"/>
        <v>0</v>
      </c>
      <c r="L182" s="88"/>
      <c r="M182" s="6">
        <f t="shared" si="31"/>
        <v>5.7792442593562399</v>
      </c>
      <c r="N182" s="6">
        <f t="shared" si="32"/>
        <v>1.0434746579393213</v>
      </c>
      <c r="O182" s="6">
        <f t="shared" si="33"/>
        <v>4.7357696014169184</v>
      </c>
      <c r="P182" s="6">
        <f t="shared" si="34"/>
        <v>187.90570571045777</v>
      </c>
    </row>
    <row r="183" spans="1:16" x14ac:dyDescent="0.2">
      <c r="A183" s="34">
        <v>168</v>
      </c>
      <c r="B183" s="39">
        <f t="shared" ca="1" si="35"/>
        <v>49381</v>
      </c>
      <c r="C183" s="6">
        <f t="shared" ca="1" si="37"/>
        <v>-2555.6652150970472</v>
      </c>
      <c r="D183" s="6">
        <f t="shared" ca="1" si="26"/>
        <v>-1703.7768100646983</v>
      </c>
      <c r="E183" s="6">
        <f t="shared" ca="1" si="27"/>
        <v>-851.88840503234883</v>
      </c>
      <c r="F183" s="6">
        <f t="shared" ca="1" si="28"/>
        <v>-84336.952098202557</v>
      </c>
      <c r="G183" s="37"/>
      <c r="H183" s="6">
        <f t="shared" si="36"/>
        <v>10</v>
      </c>
      <c r="I183" s="6">
        <f t="shared" si="29"/>
        <v>0</v>
      </c>
      <c r="J183" s="6">
        <f t="shared" si="30"/>
        <v>10</v>
      </c>
      <c r="K183" s="6">
        <f t="shared" si="25"/>
        <v>0</v>
      </c>
      <c r="L183" s="88"/>
      <c r="M183" s="6">
        <f t="shared" si="31"/>
        <v>5.6371711713137325</v>
      </c>
      <c r="N183" s="6">
        <f t="shared" si="32"/>
        <v>1.017822572598313</v>
      </c>
      <c r="O183" s="6">
        <f t="shared" si="33"/>
        <v>4.619348598715419</v>
      </c>
      <c r="P183" s="6">
        <f t="shared" si="34"/>
        <v>183.28635711174235</v>
      </c>
    </row>
    <row r="184" spans="1:16" x14ac:dyDescent="0.2">
      <c r="A184" s="34">
        <v>169</v>
      </c>
      <c r="B184" s="39">
        <f t="shared" ca="1" si="35"/>
        <v>49412</v>
      </c>
      <c r="C184" s="6">
        <f t="shared" ca="1" si="37"/>
        <v>-2530.1085629460767</v>
      </c>
      <c r="D184" s="6">
        <f t="shared" ca="1" si="26"/>
        <v>-1686.7390419640512</v>
      </c>
      <c r="E184" s="6">
        <f t="shared" ca="1" si="27"/>
        <v>-843.36952098202551</v>
      </c>
      <c r="F184" s="6">
        <f t="shared" ca="1" si="28"/>
        <v>-83493.582577220528</v>
      </c>
      <c r="G184" s="37"/>
      <c r="H184" s="6">
        <f t="shared" si="36"/>
        <v>10</v>
      </c>
      <c r="I184" s="6">
        <f t="shared" si="29"/>
        <v>0</v>
      </c>
      <c r="J184" s="6">
        <f t="shared" si="30"/>
        <v>10</v>
      </c>
      <c r="K184" s="6">
        <f t="shared" si="25"/>
        <v>0</v>
      </c>
      <c r="L184" s="88"/>
      <c r="M184" s="6">
        <f t="shared" si="31"/>
        <v>5.4985907133522698</v>
      </c>
      <c r="N184" s="6">
        <f t="shared" si="32"/>
        <v>0.99280110102193786</v>
      </c>
      <c r="O184" s="6">
        <f t="shared" si="33"/>
        <v>4.5057896123303323</v>
      </c>
      <c r="P184" s="6">
        <f t="shared" si="34"/>
        <v>178.78056749941203</v>
      </c>
    </row>
    <row r="185" spans="1:16" x14ac:dyDescent="0.2">
      <c r="A185" s="34">
        <v>170</v>
      </c>
      <c r="B185" s="39">
        <f t="shared" ca="1" si="35"/>
        <v>49442</v>
      </c>
      <c r="C185" s="6">
        <f t="shared" ca="1" si="37"/>
        <v>-2504.8074773166159</v>
      </c>
      <c r="D185" s="6">
        <f t="shared" ca="1" si="26"/>
        <v>-1669.8716515444105</v>
      </c>
      <c r="E185" s="6">
        <f t="shared" ca="1" si="27"/>
        <v>-834.93582577220536</v>
      </c>
      <c r="F185" s="6">
        <f t="shared" ca="1" si="28"/>
        <v>-82658.646751448323</v>
      </c>
      <c r="G185" s="37"/>
      <c r="H185" s="6">
        <f t="shared" si="36"/>
        <v>10</v>
      </c>
      <c r="I185" s="6">
        <f t="shared" si="29"/>
        <v>0</v>
      </c>
      <c r="J185" s="6">
        <f t="shared" si="30"/>
        <v>10</v>
      </c>
      <c r="K185" s="6">
        <f t="shared" si="25"/>
        <v>0</v>
      </c>
      <c r="L185" s="88"/>
      <c r="M185" s="6">
        <f t="shared" si="31"/>
        <v>5.3634170249823603</v>
      </c>
      <c r="N185" s="6">
        <f t="shared" si="32"/>
        <v>0.9683947406218153</v>
      </c>
      <c r="O185" s="6">
        <f t="shared" si="33"/>
        <v>4.3950222843605449</v>
      </c>
      <c r="P185" s="6">
        <f t="shared" si="34"/>
        <v>174.38554521505148</v>
      </c>
    </row>
    <row r="186" spans="1:16" x14ac:dyDescent="0.2">
      <c r="A186" s="34">
        <v>171</v>
      </c>
      <c r="B186" s="39">
        <f t="shared" ca="1" si="35"/>
        <v>49473</v>
      </c>
      <c r="C186" s="6">
        <f t="shared" ca="1" si="37"/>
        <v>-2479.7594025434496</v>
      </c>
      <c r="D186" s="6">
        <f t="shared" ca="1" si="26"/>
        <v>-1653.1729350289665</v>
      </c>
      <c r="E186" s="6">
        <f t="shared" ca="1" si="27"/>
        <v>-826.58646751448305</v>
      </c>
      <c r="F186" s="6">
        <f t="shared" ca="1" si="28"/>
        <v>-81832.060283933839</v>
      </c>
      <c r="G186" s="37"/>
      <c r="H186" s="6">
        <f t="shared" si="36"/>
        <v>10</v>
      </c>
      <c r="I186" s="6">
        <f t="shared" si="29"/>
        <v>0</v>
      </c>
      <c r="J186" s="6">
        <f t="shared" si="30"/>
        <v>10</v>
      </c>
      <c r="K186" s="6">
        <f t="shared" si="25"/>
        <v>0</v>
      </c>
      <c r="L186" s="88"/>
      <c r="M186" s="6">
        <f t="shared" si="31"/>
        <v>5.2315663564515438</v>
      </c>
      <c r="N186" s="6">
        <f t="shared" si="32"/>
        <v>0.94458836991486228</v>
      </c>
      <c r="O186" s="6">
        <f t="shared" si="33"/>
        <v>4.2869779865366819</v>
      </c>
      <c r="P186" s="6">
        <f t="shared" si="34"/>
        <v>170.09856722851481</v>
      </c>
    </row>
    <row r="187" spans="1:16" x14ac:dyDescent="0.2">
      <c r="A187" s="34">
        <v>172</v>
      </c>
      <c r="B187" s="39">
        <f t="shared" ca="1" si="35"/>
        <v>49503</v>
      </c>
      <c r="C187" s="6">
        <f t="shared" ca="1" si="37"/>
        <v>-2454.961808518015</v>
      </c>
      <c r="D187" s="6">
        <f t="shared" ca="1" si="26"/>
        <v>-1636.6412056786769</v>
      </c>
      <c r="E187" s="6">
        <f t="shared" ca="1" si="27"/>
        <v>-818.32060283933811</v>
      </c>
      <c r="F187" s="6">
        <f t="shared" ca="1" si="28"/>
        <v>-81013.739681094507</v>
      </c>
      <c r="G187" s="37"/>
      <c r="H187" s="6">
        <f t="shared" si="36"/>
        <v>10</v>
      </c>
      <c r="I187" s="6">
        <f t="shared" si="29"/>
        <v>0</v>
      </c>
      <c r="J187" s="6">
        <f t="shared" si="30"/>
        <v>10</v>
      </c>
      <c r="K187" s="6">
        <f t="shared" si="25"/>
        <v>0</v>
      </c>
      <c r="L187" s="88"/>
      <c r="M187" s="6">
        <f t="shared" si="31"/>
        <v>5.1029570168554441</v>
      </c>
      <c r="N187" s="6">
        <f t="shared" si="32"/>
        <v>0.92136723915445529</v>
      </c>
      <c r="O187" s="6">
        <f t="shared" si="33"/>
        <v>4.1815897777009887</v>
      </c>
      <c r="P187" s="6">
        <f t="shared" si="34"/>
        <v>165.91697745081382</v>
      </c>
    </row>
    <row r="188" spans="1:16" x14ac:dyDescent="0.2">
      <c r="A188" s="34">
        <v>173</v>
      </c>
      <c r="B188" s="39">
        <f t="shared" ca="1" si="35"/>
        <v>49534</v>
      </c>
      <c r="C188" s="6">
        <f t="shared" ca="1" si="37"/>
        <v>-2430.4121904328349</v>
      </c>
      <c r="D188" s="6">
        <f t="shared" ca="1" si="26"/>
        <v>-1620.2747936218902</v>
      </c>
      <c r="E188" s="6">
        <f t="shared" ca="1" si="27"/>
        <v>-810.13739681094467</v>
      </c>
      <c r="F188" s="6">
        <f t="shared" ca="1" si="28"/>
        <v>-80203.602284283566</v>
      </c>
      <c r="G188" s="37"/>
      <c r="H188" s="6">
        <f t="shared" si="36"/>
        <v>10</v>
      </c>
      <c r="I188" s="6">
        <f t="shared" si="29"/>
        <v>0</v>
      </c>
      <c r="J188" s="6">
        <f t="shared" si="30"/>
        <v>10</v>
      </c>
      <c r="K188" s="6">
        <f t="shared" si="25"/>
        <v>0</v>
      </c>
      <c r="L188" s="88"/>
      <c r="M188" s="6">
        <f t="shared" si="31"/>
        <v>4.9775093235244148</v>
      </c>
      <c r="N188" s="6">
        <f t="shared" si="32"/>
        <v>0.89871696119190814</v>
      </c>
      <c r="O188" s="6">
        <f t="shared" si="33"/>
        <v>4.0787923623325071</v>
      </c>
      <c r="P188" s="6">
        <f t="shared" si="34"/>
        <v>161.83818508848131</v>
      </c>
    </row>
    <row r="189" spans="1:16" x14ac:dyDescent="0.2">
      <c r="A189" s="34">
        <v>174</v>
      </c>
      <c r="B189" s="39">
        <f t="shared" ca="1" si="35"/>
        <v>49565</v>
      </c>
      <c r="C189" s="6">
        <f t="shared" ca="1" si="37"/>
        <v>-2406.1080685285069</v>
      </c>
      <c r="D189" s="6">
        <f t="shared" ca="1" si="26"/>
        <v>-1604.0720456856714</v>
      </c>
      <c r="E189" s="6">
        <f t="shared" ca="1" si="27"/>
        <v>-802.03602284283556</v>
      </c>
      <c r="F189" s="6">
        <f t="shared" ca="1" si="28"/>
        <v>-79401.566261440734</v>
      </c>
      <c r="G189" s="37"/>
      <c r="H189" s="6">
        <f t="shared" si="36"/>
        <v>10</v>
      </c>
      <c r="I189" s="6">
        <f t="shared" si="29"/>
        <v>0</v>
      </c>
      <c r="J189" s="6">
        <f t="shared" si="30"/>
        <v>10</v>
      </c>
      <c r="K189" s="6">
        <f t="shared" si="25"/>
        <v>0</v>
      </c>
      <c r="L189" s="88"/>
      <c r="M189" s="6">
        <f t="shared" si="31"/>
        <v>4.8551455526544389</v>
      </c>
      <c r="N189" s="6">
        <f t="shared" si="32"/>
        <v>0.87662350256260713</v>
      </c>
      <c r="O189" s="6">
        <f t="shared" si="33"/>
        <v>3.9785220500918319</v>
      </c>
      <c r="P189" s="6">
        <f t="shared" si="34"/>
        <v>157.85966303838947</v>
      </c>
    </row>
    <row r="190" spans="1:16" x14ac:dyDescent="0.2">
      <c r="A190" s="34">
        <v>175</v>
      </c>
      <c r="B190" s="39">
        <f t="shared" ca="1" si="35"/>
        <v>49595</v>
      </c>
      <c r="C190" s="6">
        <f t="shared" ca="1" si="37"/>
        <v>-2382.0469878432218</v>
      </c>
      <c r="D190" s="6">
        <f t="shared" ca="1" si="26"/>
        <v>-1588.0313252288147</v>
      </c>
      <c r="E190" s="6">
        <f t="shared" ca="1" si="27"/>
        <v>-794.01566261440712</v>
      </c>
      <c r="F190" s="6">
        <f t="shared" ca="1" si="28"/>
        <v>-78607.550598826332</v>
      </c>
      <c r="G190" s="37"/>
      <c r="H190" s="6">
        <f t="shared" si="36"/>
        <v>10</v>
      </c>
      <c r="I190" s="6">
        <f t="shared" si="29"/>
        <v>0</v>
      </c>
      <c r="J190" s="6">
        <f t="shared" si="30"/>
        <v>10</v>
      </c>
      <c r="K190" s="6">
        <f t="shared" si="25"/>
        <v>0</v>
      </c>
      <c r="L190" s="88"/>
      <c r="M190" s="6">
        <f t="shared" si="31"/>
        <v>4.7357898911516836</v>
      </c>
      <c r="N190" s="6">
        <f t="shared" si="32"/>
        <v>0.85507317479127642</v>
      </c>
      <c r="O190" s="6">
        <f t="shared" si="33"/>
        <v>3.880716716360407</v>
      </c>
      <c r="P190" s="6">
        <f t="shared" si="34"/>
        <v>153.97894632202906</v>
      </c>
    </row>
    <row r="191" spans="1:16" x14ac:dyDescent="0.2">
      <c r="A191" s="34">
        <v>176</v>
      </c>
      <c r="B191" s="39">
        <f t="shared" ca="1" si="35"/>
        <v>49626</v>
      </c>
      <c r="C191" s="6">
        <f t="shared" ca="1" si="37"/>
        <v>-2358.2265179647898</v>
      </c>
      <c r="D191" s="6">
        <f t="shared" ca="1" si="26"/>
        <v>-1572.1510119765267</v>
      </c>
      <c r="E191" s="6">
        <f t="shared" ca="1" si="27"/>
        <v>-786.0755059882631</v>
      </c>
      <c r="F191" s="6">
        <f t="shared" ca="1" si="28"/>
        <v>-77821.475092838067</v>
      </c>
      <c r="G191" s="37"/>
      <c r="H191" s="6">
        <f t="shared" si="36"/>
        <v>10</v>
      </c>
      <c r="I191" s="6">
        <f t="shared" si="29"/>
        <v>0</v>
      </c>
      <c r="J191" s="6">
        <f t="shared" si="30"/>
        <v>10</v>
      </c>
      <c r="K191" s="6">
        <f t="shared" si="25"/>
        <v>0</v>
      </c>
      <c r="L191" s="88"/>
      <c r="M191" s="6">
        <f t="shared" si="31"/>
        <v>4.6193683896608713</v>
      </c>
      <c r="N191" s="6">
        <f t="shared" si="32"/>
        <v>0.83405262591099083</v>
      </c>
      <c r="O191" s="6">
        <f t="shared" si="33"/>
        <v>3.7853157637498804</v>
      </c>
      <c r="P191" s="6">
        <f t="shared" si="34"/>
        <v>150.19363055827918</v>
      </c>
    </row>
    <row r="192" spans="1:16" x14ac:dyDescent="0.2">
      <c r="A192" s="34">
        <v>177</v>
      </c>
      <c r="B192" s="39">
        <f t="shared" ca="1" si="35"/>
        <v>49656</v>
      </c>
      <c r="C192" s="6">
        <f t="shared" ca="1" si="37"/>
        <v>-2334.6442527851418</v>
      </c>
      <c r="D192" s="6">
        <f t="shared" ca="1" si="26"/>
        <v>-1556.4295018567614</v>
      </c>
      <c r="E192" s="6">
        <f t="shared" ca="1" si="27"/>
        <v>-778.21475092838045</v>
      </c>
      <c r="F192" s="6">
        <f t="shared" ca="1" si="28"/>
        <v>-77043.260341909685</v>
      </c>
      <c r="G192" s="37"/>
      <c r="H192" s="6">
        <f t="shared" si="36"/>
        <v>10</v>
      </c>
      <c r="I192" s="6">
        <f t="shared" si="29"/>
        <v>0</v>
      </c>
      <c r="J192" s="6">
        <f t="shared" si="30"/>
        <v>10</v>
      </c>
      <c r="K192" s="6">
        <f t="shared" si="25"/>
        <v>0</v>
      </c>
      <c r="L192" s="88"/>
      <c r="M192" s="6">
        <f t="shared" si="31"/>
        <v>10</v>
      </c>
      <c r="N192" s="6">
        <f t="shared" si="32"/>
        <v>0.81354883219067897</v>
      </c>
      <c r="O192" s="6">
        <f t="shared" si="33"/>
        <v>9.1864511678093201</v>
      </c>
      <c r="P192" s="6">
        <f t="shared" si="34"/>
        <v>141.00717939046987</v>
      </c>
    </row>
    <row r="193" spans="1:16" x14ac:dyDescent="0.2">
      <c r="A193" s="34">
        <v>178</v>
      </c>
      <c r="B193" s="39">
        <f t="shared" ca="1" si="35"/>
        <v>49687</v>
      </c>
      <c r="C193" s="6">
        <f t="shared" ca="1" si="37"/>
        <v>-2311.2978102572906</v>
      </c>
      <c r="D193" s="6">
        <f t="shared" ca="1" si="26"/>
        <v>-1540.8652068381937</v>
      </c>
      <c r="E193" s="6">
        <f t="shared" ca="1" si="27"/>
        <v>-770.43260341909695</v>
      </c>
      <c r="F193" s="6">
        <f t="shared" ca="1" si="28"/>
        <v>-76272.827738490581</v>
      </c>
      <c r="G193" s="37"/>
      <c r="H193" s="6">
        <f t="shared" si="36"/>
        <v>10</v>
      </c>
      <c r="I193" s="6">
        <f t="shared" si="29"/>
        <v>0</v>
      </c>
      <c r="J193" s="6">
        <f t="shared" si="30"/>
        <v>10</v>
      </c>
      <c r="K193" s="6">
        <f t="shared" si="25"/>
        <v>0</v>
      </c>
      <c r="L193" s="88"/>
      <c r="M193" s="6">
        <f t="shared" si="31"/>
        <v>10</v>
      </c>
      <c r="N193" s="6">
        <f t="shared" si="32"/>
        <v>0.7637888883650451</v>
      </c>
      <c r="O193" s="6">
        <f t="shared" si="33"/>
        <v>9.2362111116349546</v>
      </c>
      <c r="P193" s="6">
        <f t="shared" si="34"/>
        <v>131.77096827883491</v>
      </c>
    </row>
    <row r="194" spans="1:16" x14ac:dyDescent="0.2">
      <c r="A194" s="34">
        <v>179</v>
      </c>
      <c r="B194" s="39">
        <f t="shared" ca="1" si="35"/>
        <v>49718</v>
      </c>
      <c r="C194" s="6">
        <f t="shared" ca="1" si="37"/>
        <v>-2288.1848321547172</v>
      </c>
      <c r="D194" s="6">
        <f t="shared" ca="1" si="26"/>
        <v>-1525.4565547698116</v>
      </c>
      <c r="E194" s="6">
        <f t="shared" ca="1" si="27"/>
        <v>-762.7282773849056</v>
      </c>
      <c r="F194" s="6">
        <f t="shared" ca="1" si="28"/>
        <v>-75510.099461105681</v>
      </c>
      <c r="G194" s="37"/>
      <c r="H194" s="6">
        <f t="shared" si="36"/>
        <v>10</v>
      </c>
      <c r="I194" s="6">
        <f t="shared" si="29"/>
        <v>0</v>
      </c>
      <c r="J194" s="6">
        <f t="shared" si="30"/>
        <v>10</v>
      </c>
      <c r="K194" s="6">
        <f t="shared" si="25"/>
        <v>0</v>
      </c>
      <c r="L194" s="88"/>
      <c r="M194" s="6">
        <f t="shared" si="31"/>
        <v>10</v>
      </c>
      <c r="N194" s="6">
        <f t="shared" si="32"/>
        <v>0.71375941151035571</v>
      </c>
      <c r="O194" s="6">
        <f t="shared" si="33"/>
        <v>9.286240588489644</v>
      </c>
      <c r="P194" s="6">
        <f t="shared" si="34"/>
        <v>122.48472769034527</v>
      </c>
    </row>
    <row r="195" spans="1:16" x14ac:dyDescent="0.2">
      <c r="A195" s="34">
        <v>180</v>
      </c>
      <c r="B195" s="39">
        <f t="shared" ca="1" si="35"/>
        <v>49747</v>
      </c>
      <c r="C195" s="6">
        <f t="shared" ca="1" si="37"/>
        <v>-2265.3029838331704</v>
      </c>
      <c r="D195" s="6">
        <f t="shared" ca="1" si="26"/>
        <v>-1510.2019892221138</v>
      </c>
      <c r="E195" s="6">
        <f t="shared" ca="1" si="27"/>
        <v>-755.10099461105665</v>
      </c>
      <c r="F195" s="6">
        <f t="shared" ca="1" si="28"/>
        <v>-74754.998466494624</v>
      </c>
      <c r="G195" s="37"/>
      <c r="H195" s="6">
        <f t="shared" si="36"/>
        <v>10</v>
      </c>
      <c r="I195" s="6">
        <f t="shared" si="29"/>
        <v>0</v>
      </c>
      <c r="J195" s="6">
        <f t="shared" si="30"/>
        <v>10</v>
      </c>
      <c r="K195" s="6">
        <f t="shared" si="25"/>
        <v>0</v>
      </c>
      <c r="L195" s="88"/>
      <c r="M195" s="6">
        <f t="shared" si="31"/>
        <v>10</v>
      </c>
      <c r="N195" s="6">
        <f t="shared" si="32"/>
        <v>0.66345894165603692</v>
      </c>
      <c r="O195" s="6">
        <f t="shared" si="33"/>
        <v>9.336541058343963</v>
      </c>
      <c r="P195" s="6">
        <f t="shared" si="34"/>
        <v>113.1481866320013</v>
      </c>
    </row>
    <row r="196" spans="1:16" x14ac:dyDescent="0.2">
      <c r="A196" s="34">
        <v>181</v>
      </c>
      <c r="B196" s="39">
        <f t="shared" ca="1" si="35"/>
        <v>49778</v>
      </c>
      <c r="C196" s="6">
        <f t="shared" ca="1" si="37"/>
        <v>-2242.6499539948386</v>
      </c>
      <c r="D196" s="6">
        <f t="shared" ca="1" si="26"/>
        <v>-1495.0999693298925</v>
      </c>
      <c r="E196" s="6">
        <f t="shared" ca="1" si="27"/>
        <v>-747.54998466494612</v>
      </c>
      <c r="F196" s="6">
        <f t="shared" ca="1" si="28"/>
        <v>-74007.448481829677</v>
      </c>
      <c r="G196" s="37"/>
      <c r="H196" s="6">
        <f t="shared" si="36"/>
        <v>10</v>
      </c>
      <c r="I196" s="6">
        <f t="shared" si="29"/>
        <v>0</v>
      </c>
      <c r="J196" s="6">
        <f t="shared" si="30"/>
        <v>10</v>
      </c>
      <c r="K196" s="6">
        <f t="shared" si="25"/>
        <v>0</v>
      </c>
      <c r="L196" s="88"/>
      <c r="M196" s="6">
        <f t="shared" si="31"/>
        <v>10</v>
      </c>
      <c r="N196" s="6">
        <f t="shared" si="32"/>
        <v>0.61288601092334039</v>
      </c>
      <c r="O196" s="6">
        <f t="shared" si="33"/>
        <v>9.3871139890766599</v>
      </c>
      <c r="P196" s="6">
        <f t="shared" si="34"/>
        <v>103.76107264292463</v>
      </c>
    </row>
    <row r="197" spans="1:16" x14ac:dyDescent="0.2">
      <c r="A197" s="34">
        <v>182</v>
      </c>
      <c r="B197" s="39">
        <f t="shared" ca="1" si="35"/>
        <v>49808</v>
      </c>
      <c r="C197" s="6">
        <f t="shared" ca="1" si="37"/>
        <v>-2220.2234544548901</v>
      </c>
      <c r="D197" s="6">
        <f t="shared" ca="1" si="26"/>
        <v>-1480.1489696365936</v>
      </c>
      <c r="E197" s="6">
        <f t="shared" ca="1" si="27"/>
        <v>-740.07448481829647</v>
      </c>
      <c r="F197" s="6">
        <f t="shared" ca="1" si="28"/>
        <v>-73267.373997011382</v>
      </c>
      <c r="G197" s="37"/>
      <c r="H197" s="6">
        <f t="shared" si="36"/>
        <v>10</v>
      </c>
      <c r="I197" s="6">
        <f t="shared" si="29"/>
        <v>0</v>
      </c>
      <c r="J197" s="6">
        <f t="shared" si="30"/>
        <v>10</v>
      </c>
      <c r="K197" s="6">
        <f t="shared" si="25"/>
        <v>0</v>
      </c>
      <c r="L197" s="88"/>
      <c r="M197" s="6">
        <f t="shared" si="31"/>
        <v>10</v>
      </c>
      <c r="N197" s="6">
        <f t="shared" si="32"/>
        <v>0.56203914348250839</v>
      </c>
      <c r="O197" s="6">
        <f t="shared" si="33"/>
        <v>9.4379608565174919</v>
      </c>
      <c r="P197" s="6">
        <f t="shared" si="34"/>
        <v>94.323111786407139</v>
      </c>
    </row>
    <row r="198" spans="1:16" x14ac:dyDescent="0.2">
      <c r="A198" s="34">
        <v>183</v>
      </c>
      <c r="B198" s="39">
        <f t="shared" ca="1" si="35"/>
        <v>49839</v>
      </c>
      <c r="C198" s="6">
        <f t="shared" ca="1" si="37"/>
        <v>-2198.0212199103412</v>
      </c>
      <c r="D198" s="6">
        <f t="shared" ca="1" si="26"/>
        <v>-1465.3474799402277</v>
      </c>
      <c r="E198" s="6">
        <f t="shared" ca="1" si="27"/>
        <v>-732.6737399701135</v>
      </c>
      <c r="F198" s="6">
        <f t="shared" ca="1" si="28"/>
        <v>-72534.700257041273</v>
      </c>
      <c r="G198" s="37"/>
      <c r="H198" s="6">
        <f t="shared" si="36"/>
        <v>10</v>
      </c>
      <c r="I198" s="6">
        <f t="shared" si="29"/>
        <v>0</v>
      </c>
      <c r="J198" s="6">
        <f t="shared" si="30"/>
        <v>10</v>
      </c>
      <c r="K198" s="6">
        <f t="shared" si="25"/>
        <v>0</v>
      </c>
      <c r="L198" s="88"/>
      <c r="M198" s="6">
        <f t="shared" si="31"/>
        <v>10</v>
      </c>
      <c r="N198" s="6">
        <f t="shared" si="32"/>
        <v>0.51091685550970534</v>
      </c>
      <c r="O198" s="6">
        <f t="shared" si="33"/>
        <v>9.4890831444902943</v>
      </c>
      <c r="P198" s="6">
        <f t="shared" si="34"/>
        <v>84.834028641916845</v>
      </c>
    </row>
    <row r="199" spans="1:16" x14ac:dyDescent="0.2">
      <c r="A199" s="34">
        <v>184</v>
      </c>
      <c r="B199" s="39">
        <f t="shared" ca="1" si="35"/>
        <v>49869</v>
      </c>
      <c r="C199" s="6">
        <f t="shared" ca="1" si="37"/>
        <v>-2176.0410077112383</v>
      </c>
      <c r="D199" s="6">
        <f t="shared" ca="1" si="26"/>
        <v>-1450.6940051408255</v>
      </c>
      <c r="E199" s="6">
        <f t="shared" ca="1" si="27"/>
        <v>-725.34700257041277</v>
      </c>
      <c r="F199" s="6">
        <f t="shared" ca="1" si="28"/>
        <v>-71809.353254470858</v>
      </c>
      <c r="G199" s="37"/>
      <c r="H199" s="6">
        <f t="shared" si="36"/>
        <v>10</v>
      </c>
      <c r="I199" s="6">
        <f t="shared" si="29"/>
        <v>0</v>
      </c>
      <c r="J199" s="6">
        <f t="shared" si="30"/>
        <v>10</v>
      </c>
      <c r="K199" s="6">
        <f t="shared" si="25"/>
        <v>0</v>
      </c>
      <c r="L199" s="88"/>
      <c r="M199" s="6">
        <f t="shared" si="31"/>
        <v>10</v>
      </c>
      <c r="N199" s="6">
        <f t="shared" si="32"/>
        <v>0.45951765514371629</v>
      </c>
      <c r="O199" s="6">
        <f t="shared" si="33"/>
        <v>9.540482344856283</v>
      </c>
      <c r="P199" s="6">
        <f t="shared" si="34"/>
        <v>75.293546297060558</v>
      </c>
    </row>
    <row r="200" spans="1:16" x14ac:dyDescent="0.2">
      <c r="A200" s="34">
        <v>185</v>
      </c>
      <c r="B200" s="39">
        <f t="shared" ca="1" si="35"/>
        <v>49900</v>
      </c>
      <c r="C200" s="6">
        <f t="shared" ca="1" si="37"/>
        <v>-2154.2805976341256</v>
      </c>
      <c r="D200" s="6">
        <f t="shared" ca="1" si="26"/>
        <v>-1436.1870650894173</v>
      </c>
      <c r="E200" s="6">
        <f t="shared" ca="1" si="27"/>
        <v>-718.0935325447083</v>
      </c>
      <c r="F200" s="6">
        <f t="shared" ca="1" si="28"/>
        <v>-71091.259721926152</v>
      </c>
      <c r="G200" s="37"/>
      <c r="H200" s="6">
        <f t="shared" si="36"/>
        <v>10</v>
      </c>
      <c r="I200" s="6">
        <f t="shared" si="29"/>
        <v>0</v>
      </c>
      <c r="J200" s="6">
        <f t="shared" si="30"/>
        <v>10</v>
      </c>
      <c r="K200" s="6">
        <f t="shared" si="25"/>
        <v>0</v>
      </c>
      <c r="L200" s="88"/>
      <c r="M200" s="6">
        <f t="shared" si="31"/>
        <v>10</v>
      </c>
      <c r="N200" s="6">
        <f t="shared" si="32"/>
        <v>0.40784004244241134</v>
      </c>
      <c r="O200" s="6">
        <f t="shared" si="33"/>
        <v>9.5921599575575893</v>
      </c>
      <c r="P200" s="6">
        <f t="shared" si="34"/>
        <v>65.701386339502974</v>
      </c>
    </row>
    <row r="201" spans="1:16" x14ac:dyDescent="0.2">
      <c r="A201" s="34">
        <v>186</v>
      </c>
      <c r="B201" s="39">
        <f t="shared" ca="1" si="35"/>
        <v>49931</v>
      </c>
      <c r="C201" s="6">
        <f t="shared" ca="1" si="37"/>
        <v>-2132.7377916577843</v>
      </c>
      <c r="D201" s="6">
        <f t="shared" ca="1" si="26"/>
        <v>-1421.8251944385231</v>
      </c>
      <c r="E201" s="6">
        <f t="shared" ca="1" si="27"/>
        <v>-710.91259721926122</v>
      </c>
      <c r="F201" s="6">
        <f t="shared" ca="1" si="28"/>
        <v>-70380.347124706896</v>
      </c>
      <c r="G201" s="37"/>
      <c r="H201" s="6">
        <f t="shared" si="36"/>
        <v>10</v>
      </c>
      <c r="I201" s="6">
        <f t="shared" si="29"/>
        <v>0</v>
      </c>
      <c r="J201" s="6">
        <f t="shared" si="30"/>
        <v>10</v>
      </c>
      <c r="K201" s="6">
        <f t="shared" si="25"/>
        <v>0</v>
      </c>
      <c r="L201" s="88"/>
      <c r="M201" s="6">
        <f t="shared" si="31"/>
        <v>10</v>
      </c>
      <c r="N201" s="6">
        <f t="shared" si="32"/>
        <v>0.35588250933897442</v>
      </c>
      <c r="O201" s="6">
        <f t="shared" si="33"/>
        <v>9.6441174906610261</v>
      </c>
      <c r="P201" s="6">
        <f t="shared" si="34"/>
        <v>56.05726884884195</v>
      </c>
    </row>
    <row r="202" spans="1:16" x14ac:dyDescent="0.2">
      <c r="A202" s="34">
        <v>187</v>
      </c>
      <c r="B202" s="39">
        <f t="shared" ca="1" si="35"/>
        <v>49961</v>
      </c>
      <c r="C202" s="6">
        <f t="shared" ca="1" si="37"/>
        <v>-2111.4104137412069</v>
      </c>
      <c r="D202" s="6">
        <f t="shared" ca="1" si="26"/>
        <v>-1407.6069424941379</v>
      </c>
      <c r="E202" s="6">
        <f t="shared" ca="1" si="27"/>
        <v>-703.80347124706896</v>
      </c>
      <c r="F202" s="6">
        <f t="shared" ca="1" si="28"/>
        <v>-69676.543653459827</v>
      </c>
      <c r="G202" s="37"/>
      <c r="H202" s="6">
        <f t="shared" si="36"/>
        <v>10</v>
      </c>
      <c r="I202" s="6">
        <f t="shared" si="29"/>
        <v>0</v>
      </c>
      <c r="J202" s="6">
        <f t="shared" si="30"/>
        <v>10</v>
      </c>
      <c r="K202" s="6">
        <f t="shared" si="25"/>
        <v>0</v>
      </c>
      <c r="L202" s="88"/>
      <c r="M202" s="6">
        <f t="shared" si="31"/>
        <v>10</v>
      </c>
      <c r="N202" s="6">
        <f t="shared" si="32"/>
        <v>0.30364353959789392</v>
      </c>
      <c r="O202" s="6">
        <f t="shared" si="33"/>
        <v>9.6963564604021055</v>
      </c>
      <c r="P202" s="6">
        <f t="shared" si="34"/>
        <v>46.360912388439843</v>
      </c>
    </row>
    <row r="203" spans="1:16" x14ac:dyDescent="0.2">
      <c r="A203" s="34">
        <v>188</v>
      </c>
      <c r="B203" s="39">
        <f t="shared" ca="1" si="35"/>
        <v>49992</v>
      </c>
      <c r="C203" s="6">
        <f t="shared" ca="1" si="37"/>
        <v>-2090.2963096037947</v>
      </c>
      <c r="D203" s="6">
        <f t="shared" ca="1" si="26"/>
        <v>-1393.5308730691966</v>
      </c>
      <c r="E203" s="6">
        <f t="shared" ca="1" si="27"/>
        <v>-696.76543653459817</v>
      </c>
      <c r="F203" s="6">
        <f t="shared" ca="1" si="28"/>
        <v>-68979.778216925231</v>
      </c>
      <c r="G203" s="37"/>
      <c r="H203" s="6">
        <f t="shared" si="36"/>
        <v>10</v>
      </c>
      <c r="I203" s="6">
        <f t="shared" si="29"/>
        <v>0</v>
      </c>
      <c r="J203" s="6">
        <f t="shared" si="30"/>
        <v>10</v>
      </c>
      <c r="K203" s="6">
        <f t="shared" si="25"/>
        <v>0</v>
      </c>
      <c r="L203" s="88"/>
      <c r="M203" s="6">
        <f t="shared" si="31"/>
        <v>10</v>
      </c>
      <c r="N203" s="6">
        <f t="shared" si="32"/>
        <v>0.25112160877071582</v>
      </c>
      <c r="O203" s="6">
        <f t="shared" si="33"/>
        <v>9.7488783912292849</v>
      </c>
      <c r="P203" s="6">
        <f t="shared" si="34"/>
        <v>36.61203399721056</v>
      </c>
    </row>
    <row r="204" spans="1:16" x14ac:dyDescent="0.2">
      <c r="A204" s="34">
        <v>189</v>
      </c>
      <c r="B204" s="39">
        <f t="shared" ca="1" si="35"/>
        <v>50022</v>
      </c>
      <c r="C204" s="6">
        <f t="shared" ca="1" si="37"/>
        <v>-2069.3933465077571</v>
      </c>
      <c r="D204" s="6">
        <f t="shared" ca="1" si="26"/>
        <v>-1379.5955643385046</v>
      </c>
      <c r="E204" s="6">
        <f t="shared" ca="1" si="27"/>
        <v>-689.79778216925251</v>
      </c>
      <c r="F204" s="6">
        <f t="shared" ca="1" si="28"/>
        <v>-68289.980434755984</v>
      </c>
      <c r="G204" s="37"/>
      <c r="H204" s="6">
        <f t="shared" si="36"/>
        <v>10</v>
      </c>
      <c r="I204" s="6">
        <f t="shared" si="29"/>
        <v>0</v>
      </c>
      <c r="J204" s="6">
        <f t="shared" si="30"/>
        <v>10</v>
      </c>
      <c r="K204" s="6">
        <f t="shared" si="25"/>
        <v>0</v>
      </c>
      <c r="L204" s="88"/>
      <c r="M204" s="6">
        <f t="shared" si="31"/>
        <v>10</v>
      </c>
      <c r="N204" s="6">
        <f t="shared" si="32"/>
        <v>0.19831518415155722</v>
      </c>
      <c r="O204" s="6">
        <f t="shared" si="33"/>
        <v>9.8016848158484429</v>
      </c>
      <c r="P204" s="6">
        <f t="shared" si="34"/>
        <v>26.810349181362117</v>
      </c>
    </row>
    <row r="205" spans="1:16" x14ac:dyDescent="0.2">
      <c r="A205" s="34">
        <v>190</v>
      </c>
      <c r="B205" s="39">
        <f t="shared" ca="1" si="35"/>
        <v>50053</v>
      </c>
      <c r="C205" s="6">
        <f t="shared" ca="1" si="37"/>
        <v>-2048.6994130426792</v>
      </c>
      <c r="D205" s="6">
        <f t="shared" ca="1" si="26"/>
        <v>-1365.7996086951198</v>
      </c>
      <c r="E205" s="6">
        <f t="shared" ca="1" si="27"/>
        <v>-682.89980434755944</v>
      </c>
      <c r="F205" s="6">
        <f t="shared" ca="1" si="28"/>
        <v>-67607.080630408425</v>
      </c>
      <c r="G205" s="37"/>
      <c r="H205" s="6">
        <f t="shared" si="36"/>
        <v>10</v>
      </c>
      <c r="I205" s="6">
        <f t="shared" si="29"/>
        <v>0</v>
      </c>
      <c r="J205" s="6">
        <f t="shared" si="30"/>
        <v>10</v>
      </c>
      <c r="K205" s="6">
        <f t="shared" si="25"/>
        <v>0</v>
      </c>
      <c r="L205" s="88"/>
      <c r="M205" s="6">
        <f t="shared" si="31"/>
        <v>10</v>
      </c>
      <c r="N205" s="6">
        <f t="shared" si="32"/>
        <v>0.14522272473237816</v>
      </c>
      <c r="O205" s="6">
        <f t="shared" si="33"/>
        <v>9.8547772752676224</v>
      </c>
      <c r="P205" s="6">
        <f t="shared" si="34"/>
        <v>16.955571906094494</v>
      </c>
    </row>
    <row r="206" spans="1:16" x14ac:dyDescent="0.2">
      <c r="A206" s="34">
        <v>191</v>
      </c>
      <c r="B206" s="39">
        <f t="shared" ca="1" si="35"/>
        <v>50084</v>
      </c>
      <c r="C206" s="6">
        <f t="shared" ca="1" si="37"/>
        <v>-2028.2124189122526</v>
      </c>
      <c r="D206" s="6">
        <f t="shared" ca="1" si="26"/>
        <v>-1352.1416126081685</v>
      </c>
      <c r="E206" s="6">
        <f t="shared" ca="1" si="27"/>
        <v>-676.07080630408404</v>
      </c>
      <c r="F206" s="6">
        <f t="shared" ca="1" si="28"/>
        <v>-66931.009824104345</v>
      </c>
      <c r="G206" s="37"/>
      <c r="H206" s="6">
        <f t="shared" si="36"/>
        <v>10</v>
      </c>
      <c r="I206" s="6">
        <f t="shared" si="29"/>
        <v>0</v>
      </c>
      <c r="J206" s="6">
        <f t="shared" si="30"/>
        <v>10</v>
      </c>
      <c r="K206" s="6">
        <f t="shared" si="25"/>
        <v>0</v>
      </c>
      <c r="L206" s="88"/>
      <c r="M206" s="6">
        <f t="shared" si="31"/>
        <v>10</v>
      </c>
      <c r="N206" s="6">
        <f t="shared" si="32"/>
        <v>9.1842681158011849E-2</v>
      </c>
      <c r="O206" s="6">
        <f t="shared" si="33"/>
        <v>9.9081573188419885</v>
      </c>
      <c r="P206" s="6">
        <f t="shared" si="34"/>
        <v>7.047414587252506</v>
      </c>
    </row>
    <row r="207" spans="1:16" x14ac:dyDescent="0.2">
      <c r="A207" s="34">
        <v>192</v>
      </c>
      <c r="B207" s="39">
        <f t="shared" ca="1" si="35"/>
        <v>50112</v>
      </c>
      <c r="C207" s="6">
        <f t="shared" ca="1" si="37"/>
        <v>-2007.9302947231304</v>
      </c>
      <c r="D207" s="6">
        <f t="shared" ca="1" si="26"/>
        <v>-1338.6201964820868</v>
      </c>
      <c r="E207" s="6">
        <f t="shared" ca="1" si="27"/>
        <v>-669.31009824104353</v>
      </c>
      <c r="F207" s="6">
        <f t="shared" ca="1" si="28"/>
        <v>-66261.699725863306</v>
      </c>
      <c r="G207" s="37"/>
      <c r="H207" s="6">
        <f t="shared" si="36"/>
        <v>10</v>
      </c>
      <c r="I207" s="6">
        <f t="shared" si="29"/>
        <v>0</v>
      </c>
      <c r="J207" s="6">
        <f t="shared" si="30"/>
        <v>10</v>
      </c>
      <c r="K207" s="6">
        <f t="shared" si="25"/>
        <v>0</v>
      </c>
      <c r="L207" s="88"/>
      <c r="M207" s="6">
        <f t="shared" si="31"/>
        <v>10</v>
      </c>
      <c r="N207" s="6">
        <f t="shared" si="32"/>
        <v>3.8173495680951075E-2</v>
      </c>
      <c r="O207" s="6">
        <f t="shared" si="33"/>
        <v>9.961826504319049</v>
      </c>
      <c r="P207" s="6">
        <f t="shared" si="34"/>
        <v>-2.914411917066543</v>
      </c>
    </row>
    <row r="208" spans="1:16" x14ac:dyDescent="0.2">
      <c r="A208" s="34">
        <v>193</v>
      </c>
      <c r="B208" s="39">
        <f t="shared" ca="1" si="35"/>
        <v>50143</v>
      </c>
      <c r="C208" s="6">
        <f t="shared" ca="1" si="37"/>
        <v>-1987.850991775899</v>
      </c>
      <c r="D208" s="6">
        <f t="shared" ca="1" si="26"/>
        <v>-1325.2339945172662</v>
      </c>
      <c r="E208" s="6">
        <f t="shared" ca="1" si="27"/>
        <v>-662.61699725863286</v>
      </c>
      <c r="F208" s="6">
        <f t="shared" ca="1" si="28"/>
        <v>-65599.08272860467</v>
      </c>
      <c r="G208" s="37"/>
      <c r="H208" s="6">
        <f t="shared" si="36"/>
        <v>10</v>
      </c>
      <c r="I208" s="6">
        <f t="shared" si="29"/>
        <v>0</v>
      </c>
      <c r="J208" s="6">
        <f t="shared" si="30"/>
        <v>10</v>
      </c>
      <c r="K208" s="6">
        <f t="shared" ref="K208:K271" si="38">MAX(0,K207-J208)</f>
        <v>0</v>
      </c>
      <c r="L208" s="88"/>
      <c r="M208" s="6">
        <f t="shared" si="31"/>
        <v>10</v>
      </c>
      <c r="N208" s="6">
        <f t="shared" si="32"/>
        <v>-1.5786397884110442E-2</v>
      </c>
      <c r="O208" s="6">
        <f t="shared" si="33"/>
        <v>10.01578639788411</v>
      </c>
      <c r="P208" s="6">
        <f t="shared" si="34"/>
        <v>-12.930198314950653</v>
      </c>
    </row>
    <row r="209" spans="1:16" x14ac:dyDescent="0.2">
      <c r="A209" s="34">
        <v>194</v>
      </c>
      <c r="B209" s="39">
        <f t="shared" ca="1" si="35"/>
        <v>50173</v>
      </c>
      <c r="C209" s="6">
        <f t="shared" ca="1" si="37"/>
        <v>-1967.9724818581401</v>
      </c>
      <c r="D209" s="6">
        <f t="shared" ref="D209:D272" ca="1" si="39">IF(B209&lt;=$C$9,C209*$C$7,($C$4/12*F208))</f>
        <v>-1311.9816545720935</v>
      </c>
      <c r="E209" s="6">
        <f t="shared" ref="E209:E233" ca="1" si="40">C209-D209</f>
        <v>-655.99082728604662</v>
      </c>
      <c r="F209" s="6">
        <f t="shared" ref="F209:F233" ca="1" si="41">F208-E209</f>
        <v>-64943.091901318621</v>
      </c>
      <c r="G209" s="37"/>
      <c r="H209" s="6">
        <f t="shared" si="36"/>
        <v>10</v>
      </c>
      <c r="I209" s="6">
        <f t="shared" ref="I209:I272" si="42">K208*$H$4/12</f>
        <v>0</v>
      </c>
      <c r="J209" s="6">
        <f t="shared" ref="J209:J272" si="43">H209-I209</f>
        <v>10</v>
      </c>
      <c r="K209" s="6">
        <f t="shared" si="38"/>
        <v>0</v>
      </c>
      <c r="L209" s="88"/>
      <c r="M209" s="6">
        <f t="shared" ref="M209:M272" si="44">IF(P208*$M$4&lt;10,10,P208*$M$6)</f>
        <v>10</v>
      </c>
      <c r="N209" s="6">
        <f t="shared" ref="N209:N272" si="45">P208*$M$4/12</f>
        <v>-7.0038574205982709E-2</v>
      </c>
      <c r="O209" s="6">
        <f t="shared" ref="O209:O272" si="46">M209-N209</f>
        <v>10.070038574205983</v>
      </c>
      <c r="P209" s="6">
        <f t="shared" ref="P209:P272" si="47">P208-O209</f>
        <v>-23.000236889156636</v>
      </c>
    </row>
    <row r="210" spans="1:16" x14ac:dyDescent="0.2">
      <c r="A210" s="34">
        <v>195</v>
      </c>
      <c r="B210" s="39">
        <f t="shared" ref="B210:B273" ca="1" si="48">EDATE(B209,1)</f>
        <v>50204</v>
      </c>
      <c r="C210" s="6">
        <f t="shared" ca="1" si="37"/>
        <v>-1948.2927570395586</v>
      </c>
      <c r="D210" s="6">
        <f t="shared" ca="1" si="39"/>
        <v>-1298.8618380263724</v>
      </c>
      <c r="E210" s="6">
        <f t="shared" ca="1" si="40"/>
        <v>-649.43091901318621</v>
      </c>
      <c r="F210" s="6">
        <f t="shared" ca="1" si="41"/>
        <v>-64293.660982305431</v>
      </c>
      <c r="G210" s="37"/>
      <c r="H210" s="6">
        <f t="shared" ref="H210:H273" si="49">IF(K209*$H$6&lt;10,10,K209*$H$6)</f>
        <v>10</v>
      </c>
      <c r="I210" s="6">
        <f t="shared" si="42"/>
        <v>0</v>
      </c>
      <c r="J210" s="6">
        <f t="shared" si="43"/>
        <v>10</v>
      </c>
      <c r="K210" s="6">
        <f t="shared" si="38"/>
        <v>0</v>
      </c>
      <c r="L210" s="88"/>
      <c r="M210" s="6">
        <f t="shared" si="44"/>
        <v>10</v>
      </c>
      <c r="N210" s="6">
        <f t="shared" si="45"/>
        <v>-0.12458461648293179</v>
      </c>
      <c r="O210" s="6">
        <f t="shared" si="46"/>
        <v>10.124584616482931</v>
      </c>
      <c r="P210" s="6">
        <f t="shared" si="47"/>
        <v>-33.124821505639567</v>
      </c>
    </row>
    <row r="211" spans="1:16" x14ac:dyDescent="0.2">
      <c r="A211" s="34">
        <v>196</v>
      </c>
      <c r="B211" s="39">
        <f t="shared" ca="1" si="48"/>
        <v>50234</v>
      </c>
      <c r="C211" s="6">
        <f t="shared" ca="1" si="37"/>
        <v>-1928.8098294691629</v>
      </c>
      <c r="D211" s="6">
        <f t="shared" ca="1" si="39"/>
        <v>-1285.8732196461087</v>
      </c>
      <c r="E211" s="6">
        <f t="shared" ca="1" si="40"/>
        <v>-642.93660982305414</v>
      </c>
      <c r="F211" s="6">
        <f t="shared" ca="1" si="41"/>
        <v>-63650.724372482378</v>
      </c>
      <c r="G211" s="37"/>
      <c r="H211" s="6">
        <f t="shared" si="49"/>
        <v>10</v>
      </c>
      <c r="I211" s="6">
        <f t="shared" si="42"/>
        <v>0</v>
      </c>
      <c r="J211" s="6">
        <f t="shared" si="43"/>
        <v>10</v>
      </c>
      <c r="K211" s="6">
        <f t="shared" si="38"/>
        <v>0</v>
      </c>
      <c r="L211" s="88"/>
      <c r="M211" s="6">
        <f t="shared" si="44"/>
        <v>10</v>
      </c>
      <c r="N211" s="6">
        <f t="shared" si="45"/>
        <v>-0.17942611648888099</v>
      </c>
      <c r="O211" s="6">
        <f t="shared" si="46"/>
        <v>10.17942611648888</v>
      </c>
      <c r="P211" s="6">
        <f t="shared" si="47"/>
        <v>-43.304247622128443</v>
      </c>
    </row>
    <row r="212" spans="1:16" x14ac:dyDescent="0.2">
      <c r="A212" s="34">
        <v>197</v>
      </c>
      <c r="B212" s="39">
        <f t="shared" ca="1" si="48"/>
        <v>50265</v>
      </c>
      <c r="C212" s="6">
        <f t="shared" ca="1" si="37"/>
        <v>-1909.5217311744714</v>
      </c>
      <c r="D212" s="6">
        <f t="shared" ca="1" si="39"/>
        <v>-1273.0144874496475</v>
      </c>
      <c r="E212" s="6">
        <f t="shared" ca="1" si="40"/>
        <v>-636.50724372482387</v>
      </c>
      <c r="F212" s="6">
        <f t="shared" ca="1" si="41"/>
        <v>-63014.217128757555</v>
      </c>
      <c r="G212" s="37"/>
      <c r="H212" s="6">
        <f t="shared" si="49"/>
        <v>10</v>
      </c>
      <c r="I212" s="6">
        <f t="shared" si="42"/>
        <v>0</v>
      </c>
      <c r="J212" s="6">
        <f t="shared" si="43"/>
        <v>10</v>
      </c>
      <c r="K212" s="6">
        <f t="shared" si="38"/>
        <v>0</v>
      </c>
      <c r="L212" s="88"/>
      <c r="M212" s="6">
        <f t="shared" si="44"/>
        <v>10</v>
      </c>
      <c r="N212" s="6">
        <f t="shared" si="45"/>
        <v>-0.23456467461986241</v>
      </c>
      <c r="O212" s="6">
        <f t="shared" si="46"/>
        <v>10.234564674619863</v>
      </c>
      <c r="P212" s="6">
        <f t="shared" si="47"/>
        <v>-53.538812296748304</v>
      </c>
    </row>
    <row r="213" spans="1:16" x14ac:dyDescent="0.2">
      <c r="A213" s="34">
        <v>198</v>
      </c>
      <c r="B213" s="39">
        <f t="shared" ca="1" si="48"/>
        <v>50296</v>
      </c>
      <c r="C213" s="6">
        <f t="shared" ca="1" si="37"/>
        <v>-1890.4265138627266</v>
      </c>
      <c r="D213" s="6">
        <f t="shared" ca="1" si="39"/>
        <v>-1260.2843425751512</v>
      </c>
      <c r="E213" s="6">
        <f t="shared" ca="1" si="40"/>
        <v>-630.14217128757537</v>
      </c>
      <c r="F213" s="6">
        <f t="shared" ca="1" si="41"/>
        <v>-62384.07495746998</v>
      </c>
      <c r="G213" s="37"/>
      <c r="H213" s="6">
        <f t="shared" si="49"/>
        <v>10</v>
      </c>
      <c r="I213" s="6">
        <f t="shared" si="42"/>
        <v>0</v>
      </c>
      <c r="J213" s="6">
        <f t="shared" si="43"/>
        <v>10</v>
      </c>
      <c r="K213" s="6">
        <f t="shared" si="38"/>
        <v>0</v>
      </c>
      <c r="L213" s="88"/>
      <c r="M213" s="6">
        <f t="shared" si="44"/>
        <v>10</v>
      </c>
      <c r="N213" s="6">
        <f t="shared" si="45"/>
        <v>-0.29000189994072001</v>
      </c>
      <c r="O213" s="6">
        <f t="shared" si="46"/>
        <v>10.290001899940719</v>
      </c>
      <c r="P213" s="6">
        <f t="shared" si="47"/>
        <v>-63.828814196689024</v>
      </c>
    </row>
    <row r="214" spans="1:16" x14ac:dyDescent="0.2">
      <c r="A214" s="34">
        <v>199</v>
      </c>
      <c r="B214" s="39">
        <f t="shared" ca="1" si="48"/>
        <v>50326</v>
      </c>
      <c r="C214" s="6">
        <f t="shared" ca="1" si="37"/>
        <v>-1871.5222487240994</v>
      </c>
      <c r="D214" s="6">
        <f t="shared" ca="1" si="39"/>
        <v>-1247.6814991493995</v>
      </c>
      <c r="E214" s="6">
        <f t="shared" ca="1" si="40"/>
        <v>-623.84074957469988</v>
      </c>
      <c r="F214" s="6">
        <f t="shared" ca="1" si="41"/>
        <v>-61760.234207895279</v>
      </c>
      <c r="G214" s="37"/>
      <c r="H214" s="6">
        <f t="shared" si="49"/>
        <v>10</v>
      </c>
      <c r="I214" s="6">
        <f t="shared" si="42"/>
        <v>0</v>
      </c>
      <c r="J214" s="6">
        <f t="shared" si="43"/>
        <v>10</v>
      </c>
      <c r="K214" s="6">
        <f t="shared" si="38"/>
        <v>0</v>
      </c>
      <c r="L214" s="88"/>
      <c r="M214" s="6">
        <f t="shared" si="44"/>
        <v>10</v>
      </c>
      <c r="N214" s="6">
        <f t="shared" si="45"/>
        <v>-0.3457394102320655</v>
      </c>
      <c r="O214" s="6">
        <f t="shared" si="46"/>
        <v>10.345739410232065</v>
      </c>
      <c r="P214" s="6">
        <f t="shared" si="47"/>
        <v>-74.174553606921094</v>
      </c>
    </row>
    <row r="215" spans="1:16" x14ac:dyDescent="0.2">
      <c r="A215" s="34">
        <v>200</v>
      </c>
      <c r="B215" s="39">
        <f t="shared" ca="1" si="48"/>
        <v>50357</v>
      </c>
      <c r="C215" s="6">
        <f t="shared" ca="1" si="37"/>
        <v>-1852.8070262368583</v>
      </c>
      <c r="D215" s="6">
        <f t="shared" ca="1" si="39"/>
        <v>-1235.2046841579056</v>
      </c>
      <c r="E215" s="6">
        <f t="shared" ca="1" si="40"/>
        <v>-617.60234207895269</v>
      </c>
      <c r="F215" s="6">
        <f t="shared" ca="1" si="41"/>
        <v>-61142.631865816329</v>
      </c>
      <c r="G215" s="37"/>
      <c r="H215" s="6">
        <f t="shared" si="49"/>
        <v>10</v>
      </c>
      <c r="I215" s="6">
        <f t="shared" si="42"/>
        <v>0</v>
      </c>
      <c r="J215" s="6">
        <f t="shared" si="43"/>
        <v>10</v>
      </c>
      <c r="K215" s="6">
        <f t="shared" si="38"/>
        <v>0</v>
      </c>
      <c r="L215" s="88"/>
      <c r="M215" s="6">
        <f t="shared" si="44"/>
        <v>10</v>
      </c>
      <c r="N215" s="6">
        <f t="shared" si="45"/>
        <v>-0.40177883203748926</v>
      </c>
      <c r="O215" s="6">
        <f t="shared" si="46"/>
        <v>10.40177883203749</v>
      </c>
      <c r="P215" s="6">
        <f t="shared" si="47"/>
        <v>-84.576332438958588</v>
      </c>
    </row>
    <row r="216" spans="1:16" x14ac:dyDescent="0.2">
      <c r="A216" s="34">
        <v>201</v>
      </c>
      <c r="B216" s="39">
        <f t="shared" ca="1" si="48"/>
        <v>50387</v>
      </c>
      <c r="C216" s="6">
        <f t="shared" ca="1" si="37"/>
        <v>-1834.2789559744899</v>
      </c>
      <c r="D216" s="6">
        <f t="shared" ca="1" si="39"/>
        <v>-1222.8526373163265</v>
      </c>
      <c r="E216" s="6">
        <f t="shared" ca="1" si="40"/>
        <v>-611.42631865816338</v>
      </c>
      <c r="F216" s="6">
        <f t="shared" ca="1" si="41"/>
        <v>-60531.205547158163</v>
      </c>
      <c r="G216" s="37"/>
      <c r="H216" s="6">
        <f t="shared" si="49"/>
        <v>10</v>
      </c>
      <c r="I216" s="6">
        <f t="shared" si="42"/>
        <v>0</v>
      </c>
      <c r="J216" s="6">
        <f t="shared" si="43"/>
        <v>10</v>
      </c>
      <c r="K216" s="6">
        <f t="shared" si="38"/>
        <v>0</v>
      </c>
      <c r="L216" s="88"/>
      <c r="M216" s="6">
        <f t="shared" si="44"/>
        <v>10</v>
      </c>
      <c r="N216" s="6">
        <f t="shared" si="45"/>
        <v>-0.45812180071102571</v>
      </c>
      <c r="O216" s="6">
        <f t="shared" si="46"/>
        <v>10.458121800711027</v>
      </c>
      <c r="P216" s="6">
        <f t="shared" si="47"/>
        <v>-95.034454239669614</v>
      </c>
    </row>
    <row r="217" spans="1:16" x14ac:dyDescent="0.2">
      <c r="A217" s="34">
        <v>202</v>
      </c>
      <c r="B217" s="39">
        <f t="shared" ca="1" si="48"/>
        <v>50418</v>
      </c>
      <c r="C217" s="6">
        <f t="shared" ca="1" si="37"/>
        <v>-1815.9361664147448</v>
      </c>
      <c r="D217" s="6">
        <f t="shared" ca="1" si="39"/>
        <v>-1210.6241109431633</v>
      </c>
      <c r="E217" s="6">
        <f t="shared" ca="1" si="40"/>
        <v>-605.31205547158152</v>
      </c>
      <c r="F217" s="6">
        <f t="shared" ca="1" si="41"/>
        <v>-59925.893491686584</v>
      </c>
      <c r="G217" s="37"/>
      <c r="H217" s="6">
        <f t="shared" si="49"/>
        <v>10</v>
      </c>
      <c r="I217" s="6">
        <f t="shared" si="42"/>
        <v>0</v>
      </c>
      <c r="J217" s="6">
        <f t="shared" si="43"/>
        <v>10</v>
      </c>
      <c r="K217" s="6">
        <f t="shared" si="38"/>
        <v>0</v>
      </c>
      <c r="L217" s="88"/>
      <c r="M217" s="6">
        <f t="shared" si="44"/>
        <v>10</v>
      </c>
      <c r="N217" s="6">
        <f t="shared" si="45"/>
        <v>-0.51476996046487711</v>
      </c>
      <c r="O217" s="6">
        <f t="shared" si="46"/>
        <v>10.514769960464877</v>
      </c>
      <c r="P217" s="6">
        <f t="shared" si="47"/>
        <v>-105.54922420013449</v>
      </c>
    </row>
    <row r="218" spans="1:16" x14ac:dyDescent="0.2">
      <c r="A218" s="34">
        <v>203</v>
      </c>
      <c r="B218" s="39">
        <f t="shared" ca="1" si="48"/>
        <v>50449</v>
      </c>
      <c r="C218" s="6">
        <f t="shared" ca="1" si="37"/>
        <v>-1797.7768047505974</v>
      </c>
      <c r="D218" s="6">
        <f t="shared" ca="1" si="39"/>
        <v>-1198.5178698337318</v>
      </c>
      <c r="E218" s="6">
        <f t="shared" ca="1" si="40"/>
        <v>-599.25893491686566</v>
      </c>
      <c r="F218" s="6">
        <f t="shared" ca="1" si="41"/>
        <v>-59326.634556769721</v>
      </c>
      <c r="G218" s="37"/>
      <c r="H218" s="6">
        <f t="shared" si="49"/>
        <v>10</v>
      </c>
      <c r="I218" s="6">
        <f t="shared" si="42"/>
        <v>0</v>
      </c>
      <c r="J218" s="6">
        <f t="shared" si="43"/>
        <v>10</v>
      </c>
      <c r="K218" s="6">
        <f t="shared" si="38"/>
        <v>0</v>
      </c>
      <c r="L218" s="88"/>
      <c r="M218" s="6">
        <f t="shared" si="44"/>
        <v>10</v>
      </c>
      <c r="N218" s="6">
        <f t="shared" si="45"/>
        <v>-0.57172496441739518</v>
      </c>
      <c r="O218" s="6">
        <f t="shared" si="46"/>
        <v>10.571724964417395</v>
      </c>
      <c r="P218" s="6">
        <f t="shared" si="47"/>
        <v>-116.12094916455189</v>
      </c>
    </row>
    <row r="219" spans="1:16" x14ac:dyDescent="0.2">
      <c r="A219" s="34">
        <v>204</v>
      </c>
      <c r="B219" s="39">
        <f t="shared" ca="1" si="48"/>
        <v>50477</v>
      </c>
      <c r="C219" s="6">
        <f t="shared" ca="1" si="37"/>
        <v>-1779.7990367030916</v>
      </c>
      <c r="D219" s="6">
        <f t="shared" ca="1" si="39"/>
        <v>-1186.5326911353945</v>
      </c>
      <c r="E219" s="6">
        <f t="shared" ca="1" si="40"/>
        <v>-593.26634556769704</v>
      </c>
      <c r="F219" s="6">
        <f t="shared" ca="1" si="41"/>
        <v>-58733.368211202025</v>
      </c>
      <c r="G219" s="37"/>
      <c r="H219" s="6">
        <f t="shared" si="49"/>
        <v>10</v>
      </c>
      <c r="I219" s="6">
        <f t="shared" si="42"/>
        <v>0</v>
      </c>
      <c r="J219" s="6">
        <f t="shared" si="43"/>
        <v>10</v>
      </c>
      <c r="K219" s="6">
        <f t="shared" si="38"/>
        <v>0</v>
      </c>
      <c r="L219" s="88"/>
      <c r="M219" s="6">
        <f t="shared" si="44"/>
        <v>10</v>
      </c>
      <c r="N219" s="6">
        <f t="shared" si="45"/>
        <v>-0.62898847464132268</v>
      </c>
      <c r="O219" s="6">
        <f t="shared" si="46"/>
        <v>10.628988474641323</v>
      </c>
      <c r="P219" s="6">
        <f t="shared" si="47"/>
        <v>-126.74993763919321</v>
      </c>
    </row>
    <row r="220" spans="1:16" x14ac:dyDescent="0.2">
      <c r="A220" s="34">
        <v>205</v>
      </c>
      <c r="B220" s="39">
        <f t="shared" ca="1" si="48"/>
        <v>50508</v>
      </c>
      <c r="C220" s="6">
        <f t="shared" ca="1" si="37"/>
        <v>-1762.0010463360607</v>
      </c>
      <c r="D220" s="6">
        <f t="shared" ca="1" si="39"/>
        <v>-1174.6673642240405</v>
      </c>
      <c r="E220" s="6">
        <f t="shared" ca="1" si="40"/>
        <v>-587.33368211202014</v>
      </c>
      <c r="F220" s="6">
        <f t="shared" ca="1" si="41"/>
        <v>-58146.034529090008</v>
      </c>
      <c r="G220" s="37"/>
      <c r="H220" s="6">
        <f t="shared" si="49"/>
        <v>10</v>
      </c>
      <c r="I220" s="6">
        <f t="shared" si="42"/>
        <v>0</v>
      </c>
      <c r="J220" s="6">
        <f t="shared" si="43"/>
        <v>10</v>
      </c>
      <c r="K220" s="6">
        <f t="shared" si="38"/>
        <v>0</v>
      </c>
      <c r="L220" s="88"/>
      <c r="M220" s="6">
        <f t="shared" si="44"/>
        <v>10</v>
      </c>
      <c r="N220" s="6">
        <f t="shared" si="45"/>
        <v>-0.68656216221229649</v>
      </c>
      <c r="O220" s="6">
        <f t="shared" si="46"/>
        <v>10.686562162212297</v>
      </c>
      <c r="P220" s="6">
        <f t="shared" si="47"/>
        <v>-137.43649980140549</v>
      </c>
    </row>
    <row r="221" spans="1:16" x14ac:dyDescent="0.2">
      <c r="A221" s="34">
        <v>206</v>
      </c>
      <c r="B221" s="39">
        <f t="shared" ca="1" si="48"/>
        <v>50538</v>
      </c>
      <c r="C221" s="6">
        <f t="shared" ca="1" si="37"/>
        <v>-1744.3810358727001</v>
      </c>
      <c r="D221" s="6">
        <f t="shared" ca="1" si="39"/>
        <v>-1162.9206905818003</v>
      </c>
      <c r="E221" s="6">
        <f t="shared" ca="1" si="40"/>
        <v>-581.4603452908998</v>
      </c>
      <c r="F221" s="6">
        <f t="shared" ca="1" si="41"/>
        <v>-57564.574183799108</v>
      </c>
      <c r="G221" s="37"/>
      <c r="H221" s="6">
        <f t="shared" si="49"/>
        <v>10</v>
      </c>
      <c r="I221" s="6">
        <f t="shared" si="42"/>
        <v>0</v>
      </c>
      <c r="J221" s="6">
        <f t="shared" si="43"/>
        <v>10</v>
      </c>
      <c r="K221" s="6">
        <f t="shared" si="38"/>
        <v>0</v>
      </c>
      <c r="L221" s="88"/>
      <c r="M221" s="6">
        <f t="shared" si="44"/>
        <v>10</v>
      </c>
      <c r="N221" s="6">
        <f t="shared" si="45"/>
        <v>-0.74444770725761311</v>
      </c>
      <c r="O221" s="6">
        <f t="shared" si="46"/>
        <v>10.744447707257613</v>
      </c>
      <c r="P221" s="6">
        <f t="shared" si="47"/>
        <v>-148.18094750866311</v>
      </c>
    </row>
    <row r="222" spans="1:16" x14ac:dyDescent="0.2">
      <c r="A222" s="34">
        <v>207</v>
      </c>
      <c r="B222" s="39">
        <f t="shared" ca="1" si="48"/>
        <v>50569</v>
      </c>
      <c r="C222" s="6">
        <f t="shared" ca="1" si="37"/>
        <v>-1726.9372255139731</v>
      </c>
      <c r="D222" s="6">
        <f t="shared" ca="1" si="39"/>
        <v>-1151.2914836759821</v>
      </c>
      <c r="E222" s="6">
        <f t="shared" ca="1" si="40"/>
        <v>-575.64574183799095</v>
      </c>
      <c r="F222" s="6">
        <f t="shared" ca="1" si="41"/>
        <v>-56988.928441961114</v>
      </c>
      <c r="G222" s="37"/>
      <c r="H222" s="6">
        <f t="shared" si="49"/>
        <v>10</v>
      </c>
      <c r="I222" s="6">
        <f t="shared" si="42"/>
        <v>0</v>
      </c>
      <c r="J222" s="6">
        <f t="shared" si="43"/>
        <v>10</v>
      </c>
      <c r="K222" s="6">
        <f t="shared" si="38"/>
        <v>0</v>
      </c>
      <c r="L222" s="88"/>
      <c r="M222" s="6">
        <f t="shared" si="44"/>
        <v>10</v>
      </c>
      <c r="N222" s="6">
        <f t="shared" si="45"/>
        <v>-0.80264679900525859</v>
      </c>
      <c r="O222" s="6">
        <f t="shared" si="46"/>
        <v>10.802646799005259</v>
      </c>
      <c r="P222" s="6">
        <f t="shared" si="47"/>
        <v>-158.98359430766837</v>
      </c>
    </row>
    <row r="223" spans="1:16" x14ac:dyDescent="0.2">
      <c r="A223" s="34">
        <v>208</v>
      </c>
      <c r="B223" s="39">
        <f t="shared" ca="1" si="48"/>
        <v>50599</v>
      </c>
      <c r="C223" s="6">
        <f t="shared" ca="1" si="37"/>
        <v>-1709.6678532588332</v>
      </c>
      <c r="D223" s="6">
        <f t="shared" ca="1" si="39"/>
        <v>-1139.7785688392223</v>
      </c>
      <c r="E223" s="6">
        <f t="shared" ca="1" si="40"/>
        <v>-569.88928441961093</v>
      </c>
      <c r="F223" s="6">
        <f t="shared" ca="1" si="41"/>
        <v>-56419.039157541505</v>
      </c>
      <c r="G223" s="37"/>
      <c r="H223" s="6">
        <f t="shared" si="49"/>
        <v>10</v>
      </c>
      <c r="I223" s="6">
        <f t="shared" si="42"/>
        <v>0</v>
      </c>
      <c r="J223" s="6">
        <f t="shared" si="43"/>
        <v>10</v>
      </c>
      <c r="K223" s="6">
        <f t="shared" si="38"/>
        <v>0</v>
      </c>
      <c r="L223" s="88"/>
      <c r="M223" s="6">
        <f t="shared" si="44"/>
        <v>10</v>
      </c>
      <c r="N223" s="6">
        <f t="shared" si="45"/>
        <v>-0.86116113583320375</v>
      </c>
      <c r="O223" s="6">
        <f t="shared" si="46"/>
        <v>10.861161135833203</v>
      </c>
      <c r="P223" s="6">
        <f t="shared" si="47"/>
        <v>-169.84475544350158</v>
      </c>
    </row>
    <row r="224" spans="1:16" x14ac:dyDescent="0.2">
      <c r="A224" s="34">
        <v>209</v>
      </c>
      <c r="B224" s="39">
        <f t="shared" ca="1" si="48"/>
        <v>50630</v>
      </c>
      <c r="C224" s="6">
        <f t="shared" ca="1" si="37"/>
        <v>-1692.5711747262451</v>
      </c>
      <c r="D224" s="6">
        <f t="shared" ca="1" si="39"/>
        <v>-1128.3807831508302</v>
      </c>
      <c r="E224" s="6">
        <f t="shared" ca="1" si="40"/>
        <v>-564.19039157541488</v>
      </c>
      <c r="F224" s="6">
        <f t="shared" ca="1" si="41"/>
        <v>-55854.84876596609</v>
      </c>
      <c r="G224" s="37"/>
      <c r="H224" s="6">
        <f t="shared" si="49"/>
        <v>10</v>
      </c>
      <c r="I224" s="6">
        <f t="shared" si="42"/>
        <v>0</v>
      </c>
      <c r="J224" s="6">
        <f t="shared" si="43"/>
        <v>10</v>
      </c>
      <c r="K224" s="6">
        <f t="shared" si="38"/>
        <v>0</v>
      </c>
      <c r="L224" s="88"/>
      <c r="M224" s="6">
        <f t="shared" si="44"/>
        <v>10</v>
      </c>
      <c r="N224" s="6">
        <f t="shared" si="45"/>
        <v>-0.91999242531896697</v>
      </c>
      <c r="O224" s="6">
        <f t="shared" si="46"/>
        <v>10.919992425318966</v>
      </c>
      <c r="P224" s="6">
        <f t="shared" si="47"/>
        <v>-180.76474786882056</v>
      </c>
    </row>
    <row r="225" spans="1:16" x14ac:dyDescent="0.2">
      <c r="A225" s="34">
        <v>210</v>
      </c>
      <c r="B225" s="39">
        <f t="shared" ca="1" si="48"/>
        <v>50661</v>
      </c>
      <c r="C225" s="6">
        <f t="shared" ca="1" si="37"/>
        <v>-1675.6454629789826</v>
      </c>
      <c r="D225" s="6">
        <f t="shared" ca="1" si="39"/>
        <v>-1117.0969753193219</v>
      </c>
      <c r="E225" s="6">
        <f t="shared" ca="1" si="40"/>
        <v>-558.54848765966062</v>
      </c>
      <c r="F225" s="6">
        <f t="shared" ca="1" si="41"/>
        <v>-55296.300278306429</v>
      </c>
      <c r="G225" s="37"/>
      <c r="H225" s="6">
        <f t="shared" si="49"/>
        <v>10</v>
      </c>
      <c r="I225" s="6">
        <f t="shared" si="42"/>
        <v>0</v>
      </c>
      <c r="J225" s="6">
        <f t="shared" si="43"/>
        <v>10</v>
      </c>
      <c r="K225" s="6">
        <f t="shared" si="38"/>
        <v>0</v>
      </c>
      <c r="L225" s="88"/>
      <c r="M225" s="6">
        <f t="shared" si="44"/>
        <v>10</v>
      </c>
      <c r="N225" s="6">
        <f t="shared" si="45"/>
        <v>-0.97914238428944478</v>
      </c>
      <c r="O225" s="6">
        <f t="shared" si="46"/>
        <v>10.979142384289444</v>
      </c>
      <c r="P225" s="6">
        <f t="shared" si="47"/>
        <v>-191.74389025311001</v>
      </c>
    </row>
    <row r="226" spans="1:16" x14ac:dyDescent="0.2">
      <c r="A226" s="34">
        <v>211</v>
      </c>
      <c r="B226" s="39">
        <f t="shared" ca="1" si="48"/>
        <v>50691</v>
      </c>
      <c r="C226" s="6">
        <f t="shared" ca="1" si="37"/>
        <v>-1658.8890083491929</v>
      </c>
      <c r="D226" s="6">
        <f t="shared" ca="1" si="39"/>
        <v>-1105.9260055661287</v>
      </c>
      <c r="E226" s="6">
        <f t="shared" ca="1" si="40"/>
        <v>-552.96300278306421</v>
      </c>
      <c r="F226" s="6">
        <f t="shared" ca="1" si="41"/>
        <v>-54743.337275523365</v>
      </c>
      <c r="G226" s="37"/>
      <c r="H226" s="6">
        <f t="shared" si="49"/>
        <v>10</v>
      </c>
      <c r="I226" s="6">
        <f t="shared" si="42"/>
        <v>0</v>
      </c>
      <c r="J226" s="6">
        <f t="shared" si="43"/>
        <v>10</v>
      </c>
      <c r="K226" s="6">
        <f t="shared" si="38"/>
        <v>0</v>
      </c>
      <c r="L226" s="88"/>
      <c r="M226" s="6">
        <f t="shared" si="44"/>
        <v>10</v>
      </c>
      <c r="N226" s="6">
        <f t="shared" si="45"/>
        <v>-1.0386127388710127</v>
      </c>
      <c r="O226" s="6">
        <f t="shared" si="46"/>
        <v>11.038612738871013</v>
      </c>
      <c r="P226" s="6">
        <f t="shared" si="47"/>
        <v>-202.78250299198103</v>
      </c>
    </row>
    <row r="227" spans="1:16" x14ac:dyDescent="0.2">
      <c r="A227" s="34">
        <v>212</v>
      </c>
      <c r="B227" s="39">
        <f t="shared" ca="1" si="48"/>
        <v>50722</v>
      </c>
      <c r="C227" s="6">
        <f t="shared" ca="1" si="37"/>
        <v>-1642.3001182657008</v>
      </c>
      <c r="D227" s="6">
        <f t="shared" ca="1" si="39"/>
        <v>-1094.8667455104674</v>
      </c>
      <c r="E227" s="6">
        <f t="shared" ca="1" si="40"/>
        <v>-547.43337275523345</v>
      </c>
      <c r="F227" s="6">
        <f t="shared" ca="1" si="41"/>
        <v>-54195.903902768128</v>
      </c>
      <c r="G227" s="37"/>
      <c r="H227" s="6">
        <f t="shared" si="49"/>
        <v>10</v>
      </c>
      <c r="I227" s="6">
        <f t="shared" si="42"/>
        <v>0</v>
      </c>
      <c r="J227" s="6">
        <f t="shared" si="43"/>
        <v>10</v>
      </c>
      <c r="K227" s="6">
        <f t="shared" si="38"/>
        <v>0</v>
      </c>
      <c r="L227" s="88"/>
      <c r="M227" s="6">
        <f t="shared" si="44"/>
        <v>10</v>
      </c>
      <c r="N227" s="6">
        <f t="shared" si="45"/>
        <v>-1.0984052245398972</v>
      </c>
      <c r="O227" s="6">
        <f t="shared" si="46"/>
        <v>11.098405224539897</v>
      </c>
      <c r="P227" s="6">
        <f t="shared" si="47"/>
        <v>-213.88090821652094</v>
      </c>
    </row>
    <row r="228" spans="1:16" x14ac:dyDescent="0.2">
      <c r="A228" s="34">
        <v>213</v>
      </c>
      <c r="B228" s="39">
        <f t="shared" ca="1" si="48"/>
        <v>50752</v>
      </c>
      <c r="C228" s="6">
        <f t="shared" ref="C228:C266" ca="1" si="50">IF(B228&lt;=$C$9,$D$5,$C$6*F227)</f>
        <v>-1625.8771170830437</v>
      </c>
      <c r="D228" s="6">
        <f t="shared" ca="1" si="39"/>
        <v>-1083.9180780553627</v>
      </c>
      <c r="E228" s="6">
        <f t="shared" ca="1" si="40"/>
        <v>-541.959039027681</v>
      </c>
      <c r="F228" s="6">
        <f t="shared" ca="1" si="41"/>
        <v>-53653.944863740449</v>
      </c>
      <c r="G228" s="37"/>
      <c r="H228" s="6">
        <f t="shared" si="49"/>
        <v>10</v>
      </c>
      <c r="I228" s="6">
        <f t="shared" si="42"/>
        <v>0</v>
      </c>
      <c r="J228" s="6">
        <f t="shared" si="43"/>
        <v>10</v>
      </c>
      <c r="K228" s="6">
        <f t="shared" si="38"/>
        <v>0</v>
      </c>
      <c r="L228" s="88"/>
      <c r="M228" s="6">
        <f t="shared" si="44"/>
        <v>10</v>
      </c>
      <c r="N228" s="6">
        <f t="shared" si="45"/>
        <v>-1.1585215861728217</v>
      </c>
      <c r="O228" s="6">
        <f t="shared" si="46"/>
        <v>11.158521586172821</v>
      </c>
      <c r="P228" s="6">
        <f t="shared" si="47"/>
        <v>-225.03942980269375</v>
      </c>
    </row>
    <row r="229" spans="1:16" x14ac:dyDescent="0.2">
      <c r="A229" s="34">
        <v>214</v>
      </c>
      <c r="B229" s="39">
        <f t="shared" ca="1" si="48"/>
        <v>50783</v>
      </c>
      <c r="C229" s="6">
        <f t="shared" ca="1" si="50"/>
        <v>-1609.6183459122135</v>
      </c>
      <c r="D229" s="6">
        <f t="shared" ca="1" si="39"/>
        <v>-1073.0788972748089</v>
      </c>
      <c r="E229" s="6">
        <f t="shared" ca="1" si="40"/>
        <v>-536.53944863740458</v>
      </c>
      <c r="F229" s="6">
        <f t="shared" ca="1" si="41"/>
        <v>-53117.405415103043</v>
      </c>
      <c r="G229" s="37"/>
      <c r="H229" s="6">
        <f t="shared" si="49"/>
        <v>10</v>
      </c>
      <c r="I229" s="6">
        <f t="shared" si="42"/>
        <v>0</v>
      </c>
      <c r="J229" s="6">
        <f t="shared" si="43"/>
        <v>10</v>
      </c>
      <c r="K229" s="6">
        <f t="shared" si="38"/>
        <v>0</v>
      </c>
      <c r="L229" s="88"/>
      <c r="M229" s="6">
        <f t="shared" si="44"/>
        <v>10</v>
      </c>
      <c r="N229" s="6">
        <f t="shared" si="45"/>
        <v>-1.2189635780979244</v>
      </c>
      <c r="O229" s="6">
        <f t="shared" si="46"/>
        <v>11.218963578097924</v>
      </c>
      <c r="P229" s="6">
        <f t="shared" si="47"/>
        <v>-236.25839338079166</v>
      </c>
    </row>
    <row r="230" spans="1:16" x14ac:dyDescent="0.2">
      <c r="A230" s="34">
        <v>215</v>
      </c>
      <c r="B230" s="39">
        <f t="shared" ca="1" si="48"/>
        <v>50814</v>
      </c>
      <c r="C230" s="6">
        <f t="shared" ca="1" si="50"/>
        <v>-1593.5221624530911</v>
      </c>
      <c r="D230" s="6">
        <f t="shared" ca="1" si="39"/>
        <v>-1062.3481083020608</v>
      </c>
      <c r="E230" s="6">
        <f t="shared" ca="1" si="40"/>
        <v>-531.1740541510303</v>
      </c>
      <c r="F230" s="6">
        <f t="shared" ca="1" si="41"/>
        <v>-52586.231360952013</v>
      </c>
      <c r="G230" s="37"/>
      <c r="H230" s="6">
        <f t="shared" si="49"/>
        <v>10</v>
      </c>
      <c r="I230" s="6">
        <f t="shared" si="42"/>
        <v>0</v>
      </c>
      <c r="J230" s="6">
        <f t="shared" si="43"/>
        <v>10</v>
      </c>
      <c r="K230" s="6">
        <f t="shared" si="38"/>
        <v>0</v>
      </c>
      <c r="L230" s="88"/>
      <c r="M230" s="6">
        <f t="shared" si="44"/>
        <v>10</v>
      </c>
      <c r="N230" s="6">
        <f t="shared" si="45"/>
        <v>-1.2797329641459549</v>
      </c>
      <c r="O230" s="6">
        <f t="shared" si="46"/>
        <v>11.279732964145955</v>
      </c>
      <c r="P230" s="6">
        <f t="shared" si="47"/>
        <v>-247.53812634493761</v>
      </c>
    </row>
    <row r="231" spans="1:16" x14ac:dyDescent="0.2">
      <c r="A231" s="34">
        <v>216</v>
      </c>
      <c r="B231" s="39">
        <f t="shared" ca="1" si="48"/>
        <v>50842</v>
      </c>
      <c r="C231" s="6">
        <f t="shared" ca="1" si="50"/>
        <v>-1577.5869408285603</v>
      </c>
      <c r="D231" s="6">
        <f t="shared" ca="1" si="39"/>
        <v>-1051.7246272190403</v>
      </c>
      <c r="E231" s="6">
        <f t="shared" ca="1" si="40"/>
        <v>-525.86231360952002</v>
      </c>
      <c r="F231" s="6">
        <f t="shared" ca="1" si="41"/>
        <v>-52060.369047342494</v>
      </c>
      <c r="G231" s="37"/>
      <c r="H231" s="6">
        <f t="shared" si="49"/>
        <v>10</v>
      </c>
      <c r="I231" s="6">
        <f t="shared" si="42"/>
        <v>0</v>
      </c>
      <c r="J231" s="6">
        <f t="shared" si="43"/>
        <v>10</v>
      </c>
      <c r="K231" s="6">
        <f t="shared" si="38"/>
        <v>0</v>
      </c>
      <c r="L231" s="88"/>
      <c r="M231" s="6">
        <f t="shared" si="44"/>
        <v>10</v>
      </c>
      <c r="N231" s="6">
        <f t="shared" si="45"/>
        <v>-1.3408315177017454</v>
      </c>
      <c r="O231" s="6">
        <f t="shared" si="46"/>
        <v>11.340831517701746</v>
      </c>
      <c r="P231" s="6">
        <f t="shared" si="47"/>
        <v>-258.87895786263937</v>
      </c>
    </row>
    <row r="232" spans="1:16" x14ac:dyDescent="0.2">
      <c r="A232" s="34">
        <v>217</v>
      </c>
      <c r="B232" s="39">
        <f t="shared" ca="1" si="48"/>
        <v>50873</v>
      </c>
      <c r="C232" s="6">
        <f t="shared" ca="1" si="50"/>
        <v>-1561.8110714202749</v>
      </c>
      <c r="D232" s="6">
        <f t="shared" ca="1" si="39"/>
        <v>-1041.20738094685</v>
      </c>
      <c r="E232" s="6">
        <f t="shared" ca="1" si="40"/>
        <v>-520.60369047342488</v>
      </c>
      <c r="F232" s="6">
        <f t="shared" ca="1" si="41"/>
        <v>-51539.765356869066</v>
      </c>
      <c r="G232" s="37"/>
      <c r="H232" s="6">
        <f t="shared" si="49"/>
        <v>10</v>
      </c>
      <c r="I232" s="6">
        <f t="shared" si="42"/>
        <v>0</v>
      </c>
      <c r="J232" s="6">
        <f t="shared" si="43"/>
        <v>10</v>
      </c>
      <c r="K232" s="6">
        <f t="shared" si="38"/>
        <v>0</v>
      </c>
      <c r="L232" s="88"/>
      <c r="M232" s="6">
        <f t="shared" si="44"/>
        <v>10</v>
      </c>
      <c r="N232" s="6">
        <f t="shared" si="45"/>
        <v>-1.4022610217559632</v>
      </c>
      <c r="O232" s="6">
        <f t="shared" si="46"/>
        <v>11.402261021755963</v>
      </c>
      <c r="P232" s="6">
        <f t="shared" si="47"/>
        <v>-270.28121888439534</v>
      </c>
    </row>
    <row r="233" spans="1:16" x14ac:dyDescent="0.2">
      <c r="A233" s="34">
        <v>218</v>
      </c>
      <c r="B233" s="39">
        <f t="shared" ca="1" si="48"/>
        <v>50903</v>
      </c>
      <c r="C233" s="6">
        <f t="shared" ca="1" si="50"/>
        <v>-1546.192960706072</v>
      </c>
      <c r="D233" s="6">
        <f t="shared" ca="1" si="39"/>
        <v>-1030.7953071373813</v>
      </c>
      <c r="E233" s="6">
        <f t="shared" ca="1" si="40"/>
        <v>-515.39765356869066</v>
      </c>
      <c r="F233" s="6">
        <f t="shared" ca="1" si="41"/>
        <v>-51024.367703300377</v>
      </c>
      <c r="G233" s="37"/>
      <c r="H233" s="6">
        <f t="shared" si="49"/>
        <v>10</v>
      </c>
      <c r="I233" s="6">
        <f t="shared" si="42"/>
        <v>0</v>
      </c>
      <c r="J233" s="6">
        <f t="shared" si="43"/>
        <v>10</v>
      </c>
      <c r="K233" s="6">
        <f t="shared" si="38"/>
        <v>0</v>
      </c>
      <c r="L233" s="88"/>
      <c r="M233" s="6">
        <f t="shared" si="44"/>
        <v>10</v>
      </c>
      <c r="N233" s="6">
        <f t="shared" si="45"/>
        <v>-1.4640232689571413</v>
      </c>
      <c r="O233" s="6">
        <f t="shared" si="46"/>
        <v>11.464023268957142</v>
      </c>
      <c r="P233" s="6">
        <f t="shared" si="47"/>
        <v>-281.74524215335248</v>
      </c>
    </row>
    <row r="234" spans="1:16" x14ac:dyDescent="0.2">
      <c r="A234" s="34">
        <v>219</v>
      </c>
      <c r="B234" s="39">
        <f t="shared" ca="1" si="48"/>
        <v>50934</v>
      </c>
      <c r="C234" s="6">
        <f t="shared" ca="1" si="50"/>
        <v>-1530.7310310990113</v>
      </c>
      <c r="D234" s="6">
        <f t="shared" ca="1" si="39"/>
        <v>-1020.4873540660076</v>
      </c>
      <c r="E234" s="6">
        <f ca="1">C234-D234</f>
        <v>-510.24367703300368</v>
      </c>
      <c r="F234" s="6">
        <f t="shared" ref="F234:F286" ca="1" si="51">MAX(0,F233-E234)</f>
        <v>0</v>
      </c>
      <c r="G234" s="37"/>
      <c r="H234" s="6">
        <f t="shared" si="49"/>
        <v>10</v>
      </c>
      <c r="I234" s="6">
        <f t="shared" si="42"/>
        <v>0</v>
      </c>
      <c r="J234" s="6">
        <f t="shared" si="43"/>
        <v>10</v>
      </c>
      <c r="K234" s="6">
        <f t="shared" si="38"/>
        <v>0</v>
      </c>
      <c r="L234" s="88"/>
      <c r="M234" s="6">
        <f t="shared" si="44"/>
        <v>10</v>
      </c>
      <c r="N234" s="6">
        <f t="shared" si="45"/>
        <v>-1.5261200616639927</v>
      </c>
      <c r="O234" s="6">
        <f t="shared" si="46"/>
        <v>11.526120061663992</v>
      </c>
      <c r="P234" s="6">
        <f t="shared" si="47"/>
        <v>-293.2713622150165</v>
      </c>
    </row>
    <row r="235" spans="1:16" x14ac:dyDescent="0.2">
      <c r="A235" s="34">
        <v>220</v>
      </c>
      <c r="B235" s="39">
        <f t="shared" ca="1" si="48"/>
        <v>50964</v>
      </c>
      <c r="C235" s="6">
        <f ca="1">IF(AND(B235&lt;=$C$9,C35&lt;10),$D$5,$C$6*F234)</f>
        <v>0</v>
      </c>
      <c r="D235" s="6">
        <f t="shared" ca="1" si="39"/>
        <v>0</v>
      </c>
      <c r="E235" s="6">
        <f ca="1">C235-D235</f>
        <v>0</v>
      </c>
      <c r="F235" s="6">
        <f t="shared" ca="1" si="51"/>
        <v>0</v>
      </c>
      <c r="G235" s="37"/>
      <c r="H235" s="6">
        <f t="shared" si="49"/>
        <v>10</v>
      </c>
      <c r="I235" s="6">
        <f t="shared" si="42"/>
        <v>0</v>
      </c>
      <c r="J235" s="6">
        <f t="shared" si="43"/>
        <v>10</v>
      </c>
      <c r="K235" s="6">
        <f t="shared" si="38"/>
        <v>0</v>
      </c>
      <c r="L235" s="88"/>
      <c r="M235" s="6">
        <f t="shared" si="44"/>
        <v>10</v>
      </c>
      <c r="N235" s="6">
        <f t="shared" si="45"/>
        <v>-1.5885532119980061</v>
      </c>
      <c r="O235" s="6">
        <f t="shared" si="46"/>
        <v>11.588553211998006</v>
      </c>
      <c r="P235" s="6">
        <f t="shared" si="47"/>
        <v>-304.85991542701453</v>
      </c>
    </row>
    <row r="236" spans="1:16" x14ac:dyDescent="0.2">
      <c r="A236" s="34">
        <v>221</v>
      </c>
      <c r="B236" s="39">
        <f t="shared" ca="1" si="48"/>
        <v>50995</v>
      </c>
      <c r="C236" s="6">
        <f t="shared" ca="1" si="50"/>
        <v>0</v>
      </c>
      <c r="D236" s="6">
        <f t="shared" ca="1" si="39"/>
        <v>0</v>
      </c>
      <c r="E236" s="6">
        <f t="shared" ref="E236:E288" ca="1" si="52">IF(F235&lt;0,0,C236-D236)</f>
        <v>0</v>
      </c>
      <c r="F236" s="6">
        <f t="shared" ca="1" si="51"/>
        <v>0</v>
      </c>
      <c r="G236" s="37"/>
      <c r="H236" s="6">
        <f t="shared" si="49"/>
        <v>10</v>
      </c>
      <c r="I236" s="6">
        <f t="shared" si="42"/>
        <v>0</v>
      </c>
      <c r="J236" s="6">
        <f t="shared" si="43"/>
        <v>10</v>
      </c>
      <c r="K236" s="6">
        <f t="shared" si="38"/>
        <v>0</v>
      </c>
      <c r="L236" s="88"/>
      <c r="M236" s="6">
        <f t="shared" si="44"/>
        <v>10</v>
      </c>
      <c r="N236" s="6">
        <f t="shared" si="45"/>
        <v>-1.6513245418963287</v>
      </c>
      <c r="O236" s="6">
        <f t="shared" si="46"/>
        <v>11.651324541896329</v>
      </c>
      <c r="P236" s="6">
        <f t="shared" si="47"/>
        <v>-316.51123996891084</v>
      </c>
    </row>
    <row r="237" spans="1:16" x14ac:dyDescent="0.2">
      <c r="A237" s="34">
        <v>222</v>
      </c>
      <c r="B237" s="39">
        <f t="shared" ca="1" si="48"/>
        <v>51026</v>
      </c>
      <c r="C237" s="6">
        <f t="shared" ca="1" si="50"/>
        <v>0</v>
      </c>
      <c r="D237" s="6">
        <f t="shared" ca="1" si="39"/>
        <v>0</v>
      </c>
      <c r="E237" s="6">
        <f t="shared" ca="1" si="52"/>
        <v>0</v>
      </c>
      <c r="F237" s="6">
        <f t="shared" ca="1" si="51"/>
        <v>0</v>
      </c>
      <c r="G237" s="37"/>
      <c r="H237" s="6">
        <f t="shared" si="49"/>
        <v>10</v>
      </c>
      <c r="I237" s="6">
        <f t="shared" si="42"/>
        <v>0</v>
      </c>
      <c r="J237" s="6">
        <f t="shared" si="43"/>
        <v>10</v>
      </c>
      <c r="K237" s="6">
        <f t="shared" si="38"/>
        <v>0</v>
      </c>
      <c r="L237" s="88"/>
      <c r="M237" s="6">
        <f t="shared" si="44"/>
        <v>10</v>
      </c>
      <c r="N237" s="6">
        <f t="shared" si="45"/>
        <v>-1.7144358831649338</v>
      </c>
      <c r="O237" s="6">
        <f t="shared" si="46"/>
        <v>11.714435883164933</v>
      </c>
      <c r="P237" s="6">
        <f t="shared" si="47"/>
        <v>-328.22567585207577</v>
      </c>
    </row>
    <row r="238" spans="1:16" x14ac:dyDescent="0.2">
      <c r="A238" s="34">
        <v>223</v>
      </c>
      <c r="B238" s="39">
        <f t="shared" ca="1" si="48"/>
        <v>51056</v>
      </c>
      <c r="C238" s="6">
        <f t="shared" ca="1" si="50"/>
        <v>0</v>
      </c>
      <c r="D238" s="6">
        <f t="shared" ca="1" si="39"/>
        <v>0</v>
      </c>
      <c r="E238" s="6">
        <f t="shared" ca="1" si="52"/>
        <v>0</v>
      </c>
      <c r="F238" s="6">
        <f t="shared" ca="1" si="51"/>
        <v>0</v>
      </c>
      <c r="G238" s="37"/>
      <c r="H238" s="6">
        <f t="shared" si="49"/>
        <v>10</v>
      </c>
      <c r="I238" s="6">
        <f t="shared" si="42"/>
        <v>0</v>
      </c>
      <c r="J238" s="6">
        <f t="shared" si="43"/>
        <v>10</v>
      </c>
      <c r="K238" s="6">
        <f t="shared" si="38"/>
        <v>0</v>
      </c>
      <c r="L238" s="88"/>
      <c r="M238" s="6">
        <f t="shared" si="44"/>
        <v>10</v>
      </c>
      <c r="N238" s="6">
        <f t="shared" si="45"/>
        <v>-1.777889077532077</v>
      </c>
      <c r="O238" s="6">
        <f t="shared" si="46"/>
        <v>11.777889077532077</v>
      </c>
      <c r="P238" s="6">
        <f t="shared" si="47"/>
        <v>-340.00356492960782</v>
      </c>
    </row>
    <row r="239" spans="1:16" x14ac:dyDescent="0.2">
      <c r="A239" s="34">
        <v>224</v>
      </c>
      <c r="B239" s="39">
        <f t="shared" ca="1" si="48"/>
        <v>51087</v>
      </c>
      <c r="C239" s="6">
        <f t="shared" ca="1" si="50"/>
        <v>0</v>
      </c>
      <c r="D239" s="6">
        <f t="shared" ca="1" si="39"/>
        <v>0</v>
      </c>
      <c r="E239" s="6">
        <f ca="1">IF(F238&lt;0,0,C239-D239)</f>
        <v>0</v>
      </c>
      <c r="F239" s="6">
        <f t="shared" ca="1" si="51"/>
        <v>0</v>
      </c>
      <c r="G239" s="37"/>
      <c r="H239" s="6">
        <f t="shared" si="49"/>
        <v>10</v>
      </c>
      <c r="I239" s="6">
        <f t="shared" si="42"/>
        <v>0</v>
      </c>
      <c r="J239" s="6">
        <f t="shared" si="43"/>
        <v>10</v>
      </c>
      <c r="K239" s="6">
        <f t="shared" si="38"/>
        <v>0</v>
      </c>
      <c r="L239" s="88"/>
      <c r="M239" s="6">
        <f t="shared" si="44"/>
        <v>10</v>
      </c>
      <c r="N239" s="6">
        <f t="shared" si="45"/>
        <v>-1.8416859767020426</v>
      </c>
      <c r="O239" s="6">
        <f t="shared" si="46"/>
        <v>11.841685976702042</v>
      </c>
      <c r="P239" s="6">
        <f t="shared" si="47"/>
        <v>-351.84525090630984</v>
      </c>
    </row>
    <row r="240" spans="1:16" x14ac:dyDescent="0.2">
      <c r="A240" s="34">
        <v>225</v>
      </c>
      <c r="B240" s="39">
        <f t="shared" ca="1" si="48"/>
        <v>51117</v>
      </c>
      <c r="C240" s="6">
        <f t="shared" ca="1" si="50"/>
        <v>0</v>
      </c>
      <c r="D240" s="6">
        <f t="shared" ca="1" si="39"/>
        <v>0</v>
      </c>
      <c r="E240" s="6">
        <f ca="1">IF(F239&lt;0,0,C240-D240)</f>
        <v>0</v>
      </c>
      <c r="F240" s="6">
        <f t="shared" ca="1" si="51"/>
        <v>0</v>
      </c>
      <c r="G240" s="37"/>
      <c r="H240" s="6">
        <f t="shared" si="49"/>
        <v>10</v>
      </c>
      <c r="I240" s="6">
        <f t="shared" si="42"/>
        <v>0</v>
      </c>
      <c r="J240" s="6">
        <f t="shared" si="43"/>
        <v>10</v>
      </c>
      <c r="K240" s="6">
        <f t="shared" si="38"/>
        <v>0</v>
      </c>
      <c r="L240" s="88"/>
      <c r="M240" s="6">
        <f t="shared" si="44"/>
        <v>10</v>
      </c>
      <c r="N240" s="6">
        <f t="shared" si="45"/>
        <v>-1.9058284424091783</v>
      </c>
      <c r="O240" s="6">
        <f t="shared" si="46"/>
        <v>11.905828442409177</v>
      </c>
      <c r="P240" s="6">
        <f t="shared" si="47"/>
        <v>-363.75107934871903</v>
      </c>
    </row>
    <row r="241" spans="1:16" x14ac:dyDescent="0.2">
      <c r="A241" s="34">
        <v>226</v>
      </c>
      <c r="B241" s="39">
        <f t="shared" ca="1" si="48"/>
        <v>51148</v>
      </c>
      <c r="C241" s="6">
        <f t="shared" ca="1" si="50"/>
        <v>0</v>
      </c>
      <c r="D241" s="6">
        <f t="shared" ca="1" si="39"/>
        <v>0</v>
      </c>
      <c r="E241" s="6">
        <f t="shared" ca="1" si="52"/>
        <v>0</v>
      </c>
      <c r="F241" s="6">
        <f t="shared" ca="1" si="51"/>
        <v>0</v>
      </c>
      <c r="G241" s="37"/>
      <c r="H241" s="6">
        <f t="shared" si="49"/>
        <v>10</v>
      </c>
      <c r="I241" s="6">
        <f t="shared" si="42"/>
        <v>0</v>
      </c>
      <c r="J241" s="6">
        <f t="shared" si="43"/>
        <v>10</v>
      </c>
      <c r="K241" s="6">
        <f t="shared" si="38"/>
        <v>0</v>
      </c>
      <c r="L241" s="88"/>
      <c r="M241" s="6">
        <f t="shared" si="44"/>
        <v>10</v>
      </c>
      <c r="N241" s="6">
        <f t="shared" si="45"/>
        <v>-1.9703183464722283</v>
      </c>
      <c r="O241" s="6">
        <f t="shared" si="46"/>
        <v>11.970318346472228</v>
      </c>
      <c r="P241" s="6">
        <f t="shared" si="47"/>
        <v>-375.72139769519129</v>
      </c>
    </row>
    <row r="242" spans="1:16" x14ac:dyDescent="0.2">
      <c r="A242" s="34">
        <v>227</v>
      </c>
      <c r="B242" s="39">
        <f t="shared" ca="1" si="48"/>
        <v>51179</v>
      </c>
      <c r="C242" s="6">
        <f t="shared" ca="1" si="50"/>
        <v>0</v>
      </c>
      <c r="D242" s="6">
        <f t="shared" ca="1" si="39"/>
        <v>0</v>
      </c>
      <c r="E242" s="6">
        <f t="shared" ca="1" si="52"/>
        <v>0</v>
      </c>
      <c r="F242" s="6">
        <f t="shared" ca="1" si="51"/>
        <v>0</v>
      </c>
      <c r="G242" s="37"/>
      <c r="H242" s="6">
        <f t="shared" si="49"/>
        <v>10</v>
      </c>
      <c r="I242" s="6">
        <f t="shared" si="42"/>
        <v>0</v>
      </c>
      <c r="J242" s="6">
        <f t="shared" si="43"/>
        <v>10</v>
      </c>
      <c r="K242" s="6">
        <f t="shared" si="38"/>
        <v>0</v>
      </c>
      <c r="L242" s="88"/>
      <c r="M242" s="6">
        <f t="shared" si="44"/>
        <v>10</v>
      </c>
      <c r="N242" s="6">
        <f t="shared" si="45"/>
        <v>-2.0351575708489529</v>
      </c>
      <c r="O242" s="6">
        <f t="shared" si="46"/>
        <v>12.035157570848952</v>
      </c>
      <c r="P242" s="6">
        <f t="shared" si="47"/>
        <v>-387.75655526604021</v>
      </c>
    </row>
    <row r="243" spans="1:16" x14ac:dyDescent="0.2">
      <c r="A243" s="34">
        <v>228</v>
      </c>
      <c r="B243" s="39">
        <f t="shared" ca="1" si="48"/>
        <v>51208</v>
      </c>
      <c r="C243" s="6">
        <f t="shared" ca="1" si="50"/>
        <v>0</v>
      </c>
      <c r="D243" s="6">
        <f t="shared" ca="1" si="39"/>
        <v>0</v>
      </c>
      <c r="E243" s="6">
        <f t="shared" ca="1" si="52"/>
        <v>0</v>
      </c>
      <c r="F243" s="6">
        <f t="shared" ca="1" si="51"/>
        <v>0</v>
      </c>
      <c r="G243" s="37"/>
      <c r="H243" s="6">
        <f t="shared" si="49"/>
        <v>10</v>
      </c>
      <c r="I243" s="6">
        <f t="shared" si="42"/>
        <v>0</v>
      </c>
      <c r="J243" s="6">
        <f t="shared" si="43"/>
        <v>10</v>
      </c>
      <c r="K243" s="6">
        <f t="shared" si="38"/>
        <v>0</v>
      </c>
      <c r="L243" s="88"/>
      <c r="M243" s="6">
        <f t="shared" si="44"/>
        <v>10</v>
      </c>
      <c r="N243" s="6">
        <f t="shared" si="45"/>
        <v>-2.1003480076910512</v>
      </c>
      <c r="O243" s="6">
        <f t="shared" si="46"/>
        <v>12.100348007691052</v>
      </c>
      <c r="P243" s="6">
        <f t="shared" si="47"/>
        <v>-399.85690327373123</v>
      </c>
    </row>
    <row r="244" spans="1:16" x14ac:dyDescent="0.2">
      <c r="A244" s="34">
        <v>229</v>
      </c>
      <c r="B244" s="39">
        <f t="shared" ca="1" si="48"/>
        <v>51239</v>
      </c>
      <c r="C244" s="6">
        <f t="shared" ca="1" si="50"/>
        <v>0</v>
      </c>
      <c r="D244" s="6">
        <f t="shared" ca="1" si="39"/>
        <v>0</v>
      </c>
      <c r="E244" s="6">
        <f t="shared" ca="1" si="52"/>
        <v>0</v>
      </c>
      <c r="F244" s="6">
        <f t="shared" ca="1" si="51"/>
        <v>0</v>
      </c>
      <c r="G244" s="37"/>
      <c r="H244" s="6">
        <f t="shared" si="49"/>
        <v>10</v>
      </c>
      <c r="I244" s="6">
        <f t="shared" si="42"/>
        <v>0</v>
      </c>
      <c r="J244" s="6">
        <f t="shared" si="43"/>
        <v>10</v>
      </c>
      <c r="K244" s="6">
        <f t="shared" si="38"/>
        <v>0</v>
      </c>
      <c r="L244" s="88"/>
      <c r="M244" s="6">
        <f t="shared" si="44"/>
        <v>10</v>
      </c>
      <c r="N244" s="6">
        <f t="shared" si="45"/>
        <v>-2.1658915593993777</v>
      </c>
      <c r="O244" s="6">
        <f t="shared" si="46"/>
        <v>12.165891559399377</v>
      </c>
      <c r="P244" s="6">
        <f t="shared" si="47"/>
        <v>-412.0227948331306</v>
      </c>
    </row>
    <row r="245" spans="1:16" x14ac:dyDescent="0.2">
      <c r="A245" s="34">
        <v>230</v>
      </c>
      <c r="B245" s="39">
        <f t="shared" ca="1" si="48"/>
        <v>51269</v>
      </c>
      <c r="C245" s="6">
        <f t="shared" ca="1" si="50"/>
        <v>0</v>
      </c>
      <c r="D245" s="6">
        <f t="shared" ca="1" si="39"/>
        <v>0</v>
      </c>
      <c r="E245" s="6">
        <f t="shared" ca="1" si="52"/>
        <v>0</v>
      </c>
      <c r="F245" s="6">
        <f t="shared" ca="1" si="51"/>
        <v>0</v>
      </c>
      <c r="G245" s="37"/>
      <c r="H245" s="6">
        <f t="shared" si="49"/>
        <v>10</v>
      </c>
      <c r="I245" s="6">
        <f t="shared" si="42"/>
        <v>0</v>
      </c>
      <c r="J245" s="6">
        <f t="shared" si="43"/>
        <v>10</v>
      </c>
      <c r="K245" s="6">
        <f t="shared" si="38"/>
        <v>0</v>
      </c>
      <c r="L245" s="88"/>
      <c r="M245" s="6">
        <f t="shared" si="44"/>
        <v>10</v>
      </c>
      <c r="N245" s="6">
        <f t="shared" si="45"/>
        <v>-2.2317901386794574</v>
      </c>
      <c r="O245" s="6">
        <f t="shared" si="46"/>
        <v>12.231790138679457</v>
      </c>
      <c r="P245" s="6">
        <f t="shared" si="47"/>
        <v>-424.25458497181006</v>
      </c>
    </row>
    <row r="246" spans="1:16" x14ac:dyDescent="0.2">
      <c r="A246" s="34">
        <v>231</v>
      </c>
      <c r="B246" s="39">
        <f t="shared" ca="1" si="48"/>
        <v>51300</v>
      </c>
      <c r="C246" s="6">
        <f t="shared" ca="1" si="50"/>
        <v>0</v>
      </c>
      <c r="D246" s="6">
        <f t="shared" ca="1" si="39"/>
        <v>0</v>
      </c>
      <c r="E246" s="6">
        <f t="shared" ca="1" si="52"/>
        <v>0</v>
      </c>
      <c r="F246" s="6">
        <f t="shared" ca="1" si="51"/>
        <v>0</v>
      </c>
      <c r="G246" s="37"/>
      <c r="H246" s="6">
        <f t="shared" si="49"/>
        <v>10</v>
      </c>
      <c r="I246" s="6">
        <f t="shared" si="42"/>
        <v>0</v>
      </c>
      <c r="J246" s="6">
        <f t="shared" si="43"/>
        <v>10</v>
      </c>
      <c r="K246" s="6">
        <f t="shared" si="38"/>
        <v>0</v>
      </c>
      <c r="L246" s="88"/>
      <c r="M246" s="6">
        <f t="shared" si="44"/>
        <v>10</v>
      </c>
      <c r="N246" s="6">
        <f t="shared" si="45"/>
        <v>-2.2980456685973043</v>
      </c>
      <c r="O246" s="6">
        <f t="shared" si="46"/>
        <v>12.298045668597304</v>
      </c>
      <c r="P246" s="6">
        <f t="shared" si="47"/>
        <v>-436.55263064040736</v>
      </c>
    </row>
    <row r="247" spans="1:16" x14ac:dyDescent="0.2">
      <c r="A247" s="34">
        <v>232</v>
      </c>
      <c r="B247" s="39">
        <f t="shared" ca="1" si="48"/>
        <v>51330</v>
      </c>
      <c r="C247" s="6">
        <f t="shared" ca="1" si="50"/>
        <v>0</v>
      </c>
      <c r="D247" s="6">
        <f t="shared" ca="1" si="39"/>
        <v>0</v>
      </c>
      <c r="E247" s="6">
        <f t="shared" ca="1" si="52"/>
        <v>0</v>
      </c>
      <c r="F247" s="6">
        <f t="shared" ca="1" si="51"/>
        <v>0</v>
      </c>
      <c r="G247" s="37"/>
      <c r="H247" s="6">
        <f t="shared" si="49"/>
        <v>10</v>
      </c>
      <c r="I247" s="6">
        <f t="shared" si="42"/>
        <v>0</v>
      </c>
      <c r="J247" s="6">
        <f t="shared" si="43"/>
        <v>10</v>
      </c>
      <c r="K247" s="6">
        <f t="shared" si="38"/>
        <v>0</v>
      </c>
      <c r="L247" s="88"/>
      <c r="M247" s="6">
        <f t="shared" si="44"/>
        <v>10</v>
      </c>
      <c r="N247" s="6">
        <f t="shared" si="45"/>
        <v>-2.36466008263554</v>
      </c>
      <c r="O247" s="6">
        <f t="shared" si="46"/>
        <v>12.36466008263554</v>
      </c>
      <c r="P247" s="6">
        <f t="shared" si="47"/>
        <v>-448.91729072304292</v>
      </c>
    </row>
    <row r="248" spans="1:16" x14ac:dyDescent="0.2">
      <c r="A248" s="34">
        <v>233</v>
      </c>
      <c r="B248" s="39">
        <f t="shared" ca="1" si="48"/>
        <v>51361</v>
      </c>
      <c r="C248" s="6">
        <f t="shared" ca="1" si="50"/>
        <v>0</v>
      </c>
      <c r="D248" s="6">
        <f t="shared" ca="1" si="39"/>
        <v>0</v>
      </c>
      <c r="E248" s="6">
        <f t="shared" ca="1" si="52"/>
        <v>0</v>
      </c>
      <c r="F248" s="6">
        <f t="shared" ca="1" si="51"/>
        <v>0</v>
      </c>
      <c r="G248" s="37"/>
      <c r="H248" s="6">
        <f t="shared" si="49"/>
        <v>10</v>
      </c>
      <c r="I248" s="6">
        <f t="shared" si="42"/>
        <v>0</v>
      </c>
      <c r="J248" s="6">
        <f t="shared" si="43"/>
        <v>10</v>
      </c>
      <c r="K248" s="6">
        <f t="shared" si="38"/>
        <v>0</v>
      </c>
      <c r="L248" s="88"/>
      <c r="M248" s="6">
        <f t="shared" si="44"/>
        <v>10</v>
      </c>
      <c r="N248" s="6">
        <f t="shared" si="45"/>
        <v>-2.4316353247498159</v>
      </c>
      <c r="O248" s="6">
        <f t="shared" si="46"/>
        <v>12.431635324749816</v>
      </c>
      <c r="P248" s="6">
        <f t="shared" si="47"/>
        <v>-461.34892604779276</v>
      </c>
    </row>
    <row r="249" spans="1:16" x14ac:dyDescent="0.2">
      <c r="A249" s="34">
        <v>234</v>
      </c>
      <c r="B249" s="39">
        <f t="shared" ca="1" si="48"/>
        <v>51392</v>
      </c>
      <c r="C249" s="6">
        <f t="shared" ca="1" si="50"/>
        <v>0</v>
      </c>
      <c r="D249" s="6">
        <f t="shared" ca="1" si="39"/>
        <v>0</v>
      </c>
      <c r="E249" s="6">
        <f t="shared" ca="1" si="52"/>
        <v>0</v>
      </c>
      <c r="F249" s="6">
        <f t="shared" ca="1" si="51"/>
        <v>0</v>
      </c>
      <c r="G249" s="37"/>
      <c r="H249" s="6">
        <f t="shared" si="49"/>
        <v>10</v>
      </c>
      <c r="I249" s="6">
        <f t="shared" si="42"/>
        <v>0</v>
      </c>
      <c r="J249" s="6">
        <f t="shared" si="43"/>
        <v>10</v>
      </c>
      <c r="K249" s="6">
        <f t="shared" si="38"/>
        <v>0</v>
      </c>
      <c r="L249" s="88"/>
      <c r="M249" s="6">
        <f t="shared" si="44"/>
        <v>10</v>
      </c>
      <c r="N249" s="6">
        <f t="shared" si="45"/>
        <v>-2.4989733494255444</v>
      </c>
      <c r="O249" s="6">
        <f t="shared" si="46"/>
        <v>12.498973349425544</v>
      </c>
      <c r="P249" s="6">
        <f t="shared" si="47"/>
        <v>-473.84789939721833</v>
      </c>
    </row>
    <row r="250" spans="1:16" x14ac:dyDescent="0.2">
      <c r="A250" s="34">
        <v>235</v>
      </c>
      <c r="B250" s="39">
        <f t="shared" ca="1" si="48"/>
        <v>51422</v>
      </c>
      <c r="C250" s="6">
        <f t="shared" ca="1" si="50"/>
        <v>0</v>
      </c>
      <c r="D250" s="6">
        <f t="shared" ca="1" si="39"/>
        <v>0</v>
      </c>
      <c r="E250" s="6">
        <f t="shared" ca="1" si="52"/>
        <v>0</v>
      </c>
      <c r="F250" s="6">
        <f t="shared" ca="1" si="51"/>
        <v>0</v>
      </c>
      <c r="G250" s="37"/>
      <c r="H250" s="6">
        <f t="shared" si="49"/>
        <v>10</v>
      </c>
      <c r="I250" s="6">
        <f t="shared" si="42"/>
        <v>0</v>
      </c>
      <c r="J250" s="6">
        <f t="shared" si="43"/>
        <v>10</v>
      </c>
      <c r="K250" s="6">
        <f t="shared" si="38"/>
        <v>0</v>
      </c>
      <c r="L250" s="88"/>
      <c r="M250" s="6">
        <f t="shared" si="44"/>
        <v>10</v>
      </c>
      <c r="N250" s="6">
        <f t="shared" si="45"/>
        <v>-2.566676121734933</v>
      </c>
      <c r="O250" s="6">
        <f t="shared" si="46"/>
        <v>12.566676121734933</v>
      </c>
      <c r="P250" s="6">
        <f t="shared" si="47"/>
        <v>-486.41457551895326</v>
      </c>
    </row>
    <row r="251" spans="1:16" x14ac:dyDescent="0.2">
      <c r="A251" s="34">
        <v>236</v>
      </c>
      <c r="B251" s="39">
        <f t="shared" ca="1" si="48"/>
        <v>51453</v>
      </c>
      <c r="C251" s="6">
        <f t="shared" ca="1" si="50"/>
        <v>0</v>
      </c>
      <c r="D251" s="6">
        <f t="shared" ca="1" si="39"/>
        <v>0</v>
      </c>
      <c r="E251" s="6">
        <f t="shared" ca="1" si="52"/>
        <v>0</v>
      </c>
      <c r="F251" s="6">
        <f t="shared" ca="1" si="51"/>
        <v>0</v>
      </c>
      <c r="G251" s="37"/>
      <c r="H251" s="6">
        <f t="shared" si="49"/>
        <v>10</v>
      </c>
      <c r="I251" s="6">
        <f t="shared" si="42"/>
        <v>0</v>
      </c>
      <c r="J251" s="6">
        <f t="shared" si="43"/>
        <v>10</v>
      </c>
      <c r="K251" s="6">
        <f t="shared" si="38"/>
        <v>0</v>
      </c>
      <c r="L251" s="88"/>
      <c r="M251" s="6">
        <f t="shared" si="44"/>
        <v>10</v>
      </c>
      <c r="N251" s="6">
        <f t="shared" si="45"/>
        <v>-2.6347456173943304</v>
      </c>
      <c r="O251" s="6">
        <f t="shared" si="46"/>
        <v>12.63474561739433</v>
      </c>
      <c r="P251" s="6">
        <f t="shared" si="47"/>
        <v>-499.0493211363476</v>
      </c>
    </row>
    <row r="252" spans="1:16" x14ac:dyDescent="0.2">
      <c r="A252" s="34">
        <v>237</v>
      </c>
      <c r="B252" s="39">
        <f t="shared" ca="1" si="48"/>
        <v>51483</v>
      </c>
      <c r="C252" s="6">
        <f t="shared" ca="1" si="50"/>
        <v>0</v>
      </c>
      <c r="D252" s="6">
        <f t="shared" ca="1" si="39"/>
        <v>0</v>
      </c>
      <c r="E252" s="6">
        <f t="shared" ca="1" si="52"/>
        <v>0</v>
      </c>
      <c r="F252" s="6">
        <f t="shared" ca="1" si="51"/>
        <v>0</v>
      </c>
      <c r="G252" s="37"/>
      <c r="H252" s="6">
        <f t="shared" si="49"/>
        <v>10</v>
      </c>
      <c r="I252" s="6">
        <f t="shared" si="42"/>
        <v>0</v>
      </c>
      <c r="J252" s="6">
        <f t="shared" si="43"/>
        <v>10</v>
      </c>
      <c r="K252" s="6">
        <f t="shared" si="38"/>
        <v>0</v>
      </c>
      <c r="L252" s="88"/>
      <c r="M252" s="6">
        <f t="shared" si="44"/>
        <v>10</v>
      </c>
      <c r="N252" s="6">
        <f t="shared" si="45"/>
        <v>-2.7031838228218827</v>
      </c>
      <c r="O252" s="6">
        <f t="shared" si="46"/>
        <v>12.703183822821883</v>
      </c>
      <c r="P252" s="6">
        <f t="shared" si="47"/>
        <v>-511.75250495916947</v>
      </c>
    </row>
    <row r="253" spans="1:16" x14ac:dyDescent="0.2">
      <c r="A253" s="34">
        <v>238</v>
      </c>
      <c r="B253" s="39">
        <f t="shared" ca="1" si="48"/>
        <v>51514</v>
      </c>
      <c r="C253" s="6">
        <f t="shared" ca="1" si="50"/>
        <v>0</v>
      </c>
      <c r="D253" s="6">
        <f t="shared" ca="1" si="39"/>
        <v>0</v>
      </c>
      <c r="E253" s="6">
        <f t="shared" ca="1" si="52"/>
        <v>0</v>
      </c>
      <c r="F253" s="6">
        <f t="shared" ca="1" si="51"/>
        <v>0</v>
      </c>
      <c r="G253" s="37"/>
      <c r="H253" s="6">
        <f t="shared" si="49"/>
        <v>10</v>
      </c>
      <c r="I253" s="6">
        <f t="shared" si="42"/>
        <v>0</v>
      </c>
      <c r="J253" s="6">
        <f t="shared" si="43"/>
        <v>10</v>
      </c>
      <c r="K253" s="6">
        <f t="shared" si="38"/>
        <v>0</v>
      </c>
      <c r="L253" s="88"/>
      <c r="M253" s="6">
        <f t="shared" si="44"/>
        <v>10</v>
      </c>
      <c r="N253" s="6">
        <f t="shared" si="45"/>
        <v>-2.7719927351955014</v>
      </c>
      <c r="O253" s="6">
        <f t="shared" si="46"/>
        <v>12.771992735195502</v>
      </c>
      <c r="P253" s="6">
        <f t="shared" si="47"/>
        <v>-524.52449769436498</v>
      </c>
    </row>
    <row r="254" spans="1:16" x14ac:dyDescent="0.2">
      <c r="A254" s="34">
        <v>239</v>
      </c>
      <c r="B254" s="39">
        <f t="shared" ca="1" si="48"/>
        <v>51545</v>
      </c>
      <c r="C254" s="6">
        <f t="shared" ca="1" si="50"/>
        <v>0</v>
      </c>
      <c r="D254" s="6">
        <f t="shared" ca="1" si="39"/>
        <v>0</v>
      </c>
      <c r="E254" s="6">
        <f t="shared" ca="1" si="52"/>
        <v>0</v>
      </c>
      <c r="F254" s="6">
        <f t="shared" ca="1" si="51"/>
        <v>0</v>
      </c>
      <c r="G254" s="37"/>
      <c r="H254" s="6">
        <f t="shared" si="49"/>
        <v>10</v>
      </c>
      <c r="I254" s="6">
        <f t="shared" si="42"/>
        <v>0</v>
      </c>
      <c r="J254" s="6">
        <f t="shared" si="43"/>
        <v>10</v>
      </c>
      <c r="K254" s="6">
        <f t="shared" si="38"/>
        <v>0</v>
      </c>
      <c r="L254" s="88"/>
      <c r="M254" s="6">
        <f t="shared" si="44"/>
        <v>10</v>
      </c>
      <c r="N254" s="6">
        <f t="shared" si="45"/>
        <v>-2.8411743625111439</v>
      </c>
      <c r="O254" s="6">
        <f t="shared" si="46"/>
        <v>12.841174362511143</v>
      </c>
      <c r="P254" s="6">
        <f t="shared" si="47"/>
        <v>-537.36567205687618</v>
      </c>
    </row>
    <row r="255" spans="1:16" x14ac:dyDescent="0.2">
      <c r="A255" s="34">
        <v>240</v>
      </c>
      <c r="B255" s="39">
        <f t="shared" ca="1" si="48"/>
        <v>51573</v>
      </c>
      <c r="C255" s="6">
        <f t="shared" ca="1" si="50"/>
        <v>0</v>
      </c>
      <c r="D255" s="6">
        <f t="shared" ca="1" si="39"/>
        <v>0</v>
      </c>
      <c r="E255" s="6">
        <f t="shared" ca="1" si="52"/>
        <v>0</v>
      </c>
      <c r="F255" s="6">
        <f t="shared" ca="1" si="51"/>
        <v>0</v>
      </c>
      <c r="G255" s="37"/>
      <c r="H255" s="6">
        <f t="shared" si="49"/>
        <v>10</v>
      </c>
      <c r="I255" s="6">
        <f t="shared" si="42"/>
        <v>0</v>
      </c>
      <c r="J255" s="6">
        <f t="shared" si="43"/>
        <v>10</v>
      </c>
      <c r="K255" s="6">
        <f t="shared" si="38"/>
        <v>0</v>
      </c>
      <c r="L255" s="88"/>
      <c r="M255" s="6">
        <f t="shared" si="44"/>
        <v>10</v>
      </c>
      <c r="N255" s="6">
        <f t="shared" si="45"/>
        <v>-2.9107307236414126</v>
      </c>
      <c r="O255" s="6">
        <f t="shared" si="46"/>
        <v>12.910730723641413</v>
      </c>
      <c r="P255" s="6">
        <f t="shared" si="47"/>
        <v>-550.27640278051763</v>
      </c>
    </row>
    <row r="256" spans="1:16" x14ac:dyDescent="0.2">
      <c r="A256" s="34">
        <v>241</v>
      </c>
      <c r="B256" s="39">
        <f t="shared" ca="1" si="48"/>
        <v>51604</v>
      </c>
      <c r="C256" s="6">
        <f t="shared" ca="1" si="50"/>
        <v>0</v>
      </c>
      <c r="D256" s="6">
        <f t="shared" ca="1" si="39"/>
        <v>0</v>
      </c>
      <c r="E256" s="6">
        <f t="shared" ca="1" si="52"/>
        <v>0</v>
      </c>
      <c r="F256" s="6">
        <f t="shared" ca="1" si="51"/>
        <v>0</v>
      </c>
      <c r="G256" s="37"/>
      <c r="H256" s="6">
        <f t="shared" si="49"/>
        <v>10</v>
      </c>
      <c r="I256" s="6">
        <f t="shared" si="42"/>
        <v>0</v>
      </c>
      <c r="J256" s="6">
        <f t="shared" si="43"/>
        <v>10</v>
      </c>
      <c r="K256" s="6">
        <f t="shared" si="38"/>
        <v>0</v>
      </c>
      <c r="L256" s="88"/>
      <c r="M256" s="6">
        <f t="shared" si="44"/>
        <v>10</v>
      </c>
      <c r="N256" s="6">
        <f t="shared" si="45"/>
        <v>-2.9806638483944705</v>
      </c>
      <c r="O256" s="6">
        <f t="shared" si="46"/>
        <v>12.980663848394471</v>
      </c>
      <c r="P256" s="6">
        <f t="shared" si="47"/>
        <v>-563.25706662891207</v>
      </c>
    </row>
    <row r="257" spans="1:16" x14ac:dyDescent="0.2">
      <c r="A257" s="34">
        <v>242</v>
      </c>
      <c r="B257" s="39">
        <f t="shared" ca="1" si="48"/>
        <v>51634</v>
      </c>
      <c r="C257" s="6">
        <f t="shared" ca="1" si="50"/>
        <v>0</v>
      </c>
      <c r="D257" s="6">
        <f t="shared" ca="1" si="39"/>
        <v>0</v>
      </c>
      <c r="E257" s="6">
        <f t="shared" ca="1" si="52"/>
        <v>0</v>
      </c>
      <c r="F257" s="6">
        <f t="shared" ca="1" si="51"/>
        <v>0</v>
      </c>
      <c r="G257" s="37"/>
      <c r="H257" s="6">
        <f t="shared" si="49"/>
        <v>10</v>
      </c>
      <c r="I257" s="6">
        <f t="shared" si="42"/>
        <v>0</v>
      </c>
      <c r="J257" s="6">
        <f t="shared" si="43"/>
        <v>10</v>
      </c>
      <c r="K257" s="6">
        <f t="shared" si="38"/>
        <v>0</v>
      </c>
      <c r="L257" s="88"/>
      <c r="M257" s="6">
        <f t="shared" si="44"/>
        <v>10</v>
      </c>
      <c r="N257" s="6">
        <f t="shared" si="45"/>
        <v>-3.050975777573274</v>
      </c>
      <c r="O257" s="6">
        <f t="shared" si="46"/>
        <v>13.050975777573274</v>
      </c>
      <c r="P257" s="6">
        <f t="shared" si="47"/>
        <v>-576.30804240648536</v>
      </c>
    </row>
    <row r="258" spans="1:16" x14ac:dyDescent="0.2">
      <c r="A258" s="34">
        <v>243</v>
      </c>
      <c r="B258" s="39">
        <f t="shared" ca="1" si="48"/>
        <v>51665</v>
      </c>
      <c r="C258" s="6">
        <f t="shared" ca="1" si="50"/>
        <v>0</v>
      </c>
      <c r="D258" s="6">
        <f t="shared" ca="1" si="39"/>
        <v>0</v>
      </c>
      <c r="E258" s="6">
        <f t="shared" ca="1" si="52"/>
        <v>0</v>
      </c>
      <c r="F258" s="6">
        <f t="shared" ca="1" si="51"/>
        <v>0</v>
      </c>
      <c r="G258" s="37"/>
      <c r="H258" s="6">
        <f t="shared" si="49"/>
        <v>10</v>
      </c>
      <c r="I258" s="6">
        <f t="shared" si="42"/>
        <v>0</v>
      </c>
      <c r="J258" s="6">
        <f t="shared" si="43"/>
        <v>10</v>
      </c>
      <c r="K258" s="6">
        <f t="shared" si="38"/>
        <v>0</v>
      </c>
      <c r="L258" s="88"/>
      <c r="M258" s="6">
        <f t="shared" si="44"/>
        <v>10</v>
      </c>
      <c r="N258" s="6">
        <f t="shared" si="45"/>
        <v>-3.1216685630351293</v>
      </c>
      <c r="O258" s="6">
        <f t="shared" si="46"/>
        <v>13.121668563035129</v>
      </c>
      <c r="P258" s="6">
        <f t="shared" si="47"/>
        <v>-589.42971096952044</v>
      </c>
    </row>
    <row r="259" spans="1:16" x14ac:dyDescent="0.2">
      <c r="A259" s="34">
        <v>244</v>
      </c>
      <c r="B259" s="39">
        <f t="shared" ca="1" si="48"/>
        <v>51695</v>
      </c>
      <c r="C259" s="6">
        <f t="shared" ca="1" si="50"/>
        <v>0</v>
      </c>
      <c r="D259" s="6">
        <f t="shared" ca="1" si="39"/>
        <v>0</v>
      </c>
      <c r="E259" s="6">
        <f t="shared" ca="1" si="52"/>
        <v>0</v>
      </c>
      <c r="F259" s="6">
        <f t="shared" ca="1" si="51"/>
        <v>0</v>
      </c>
      <c r="G259" s="37"/>
      <c r="H259" s="6">
        <f t="shared" si="49"/>
        <v>10</v>
      </c>
      <c r="I259" s="6">
        <f t="shared" si="42"/>
        <v>0</v>
      </c>
      <c r="J259" s="6">
        <f t="shared" si="43"/>
        <v>10</v>
      </c>
      <c r="K259" s="6">
        <f t="shared" si="38"/>
        <v>0</v>
      </c>
      <c r="L259" s="88"/>
      <c r="M259" s="6">
        <f t="shared" si="44"/>
        <v>10</v>
      </c>
      <c r="N259" s="6">
        <f t="shared" si="45"/>
        <v>-3.1927442677515692</v>
      </c>
      <c r="O259" s="6">
        <f t="shared" si="46"/>
        <v>13.19274426775157</v>
      </c>
      <c r="P259" s="6">
        <f t="shared" si="47"/>
        <v>-602.62245523727199</v>
      </c>
    </row>
    <row r="260" spans="1:16" x14ac:dyDescent="0.2">
      <c r="A260" s="34">
        <v>245</v>
      </c>
      <c r="B260" s="39">
        <f t="shared" ca="1" si="48"/>
        <v>51726</v>
      </c>
      <c r="C260" s="6">
        <f t="shared" ca="1" si="50"/>
        <v>0</v>
      </c>
      <c r="D260" s="6">
        <f t="shared" ca="1" si="39"/>
        <v>0</v>
      </c>
      <c r="E260" s="6">
        <f t="shared" ca="1" si="52"/>
        <v>0</v>
      </c>
      <c r="F260" s="6">
        <f t="shared" ca="1" si="51"/>
        <v>0</v>
      </c>
      <c r="G260" s="37"/>
      <c r="H260" s="6">
        <f t="shared" si="49"/>
        <v>10</v>
      </c>
      <c r="I260" s="6">
        <f t="shared" si="42"/>
        <v>0</v>
      </c>
      <c r="J260" s="6">
        <f t="shared" si="43"/>
        <v>10</v>
      </c>
      <c r="K260" s="6">
        <f t="shared" si="38"/>
        <v>0</v>
      </c>
      <c r="L260" s="88"/>
      <c r="M260" s="6">
        <f t="shared" si="44"/>
        <v>10</v>
      </c>
      <c r="N260" s="6">
        <f t="shared" si="45"/>
        <v>-3.2642049658685566</v>
      </c>
      <c r="O260" s="6">
        <f t="shared" si="46"/>
        <v>13.264204965868556</v>
      </c>
      <c r="P260" s="6">
        <f t="shared" si="47"/>
        <v>-615.88666020314054</v>
      </c>
    </row>
    <row r="261" spans="1:16" x14ac:dyDescent="0.2">
      <c r="A261" s="34">
        <v>246</v>
      </c>
      <c r="B261" s="39">
        <f t="shared" ca="1" si="48"/>
        <v>51757</v>
      </c>
      <c r="C261" s="6">
        <f t="shared" ca="1" si="50"/>
        <v>0</v>
      </c>
      <c r="D261" s="6">
        <f t="shared" ca="1" si="39"/>
        <v>0</v>
      </c>
      <c r="E261" s="6">
        <f t="shared" ca="1" si="52"/>
        <v>0</v>
      </c>
      <c r="F261" s="6">
        <f t="shared" ca="1" si="51"/>
        <v>0</v>
      </c>
      <c r="G261" s="37"/>
      <c r="H261" s="6">
        <f t="shared" si="49"/>
        <v>10</v>
      </c>
      <c r="I261" s="6">
        <f t="shared" si="42"/>
        <v>0</v>
      </c>
      <c r="J261" s="6">
        <f t="shared" si="43"/>
        <v>10</v>
      </c>
      <c r="K261" s="6">
        <f t="shared" si="38"/>
        <v>0</v>
      </c>
      <c r="L261" s="88"/>
      <c r="M261" s="6">
        <f t="shared" si="44"/>
        <v>10</v>
      </c>
      <c r="N261" s="6">
        <f t="shared" si="45"/>
        <v>-3.3360527427670115</v>
      </c>
      <c r="O261" s="6">
        <f t="shared" si="46"/>
        <v>13.336052742767011</v>
      </c>
      <c r="P261" s="6">
        <f t="shared" si="47"/>
        <v>-629.22271294590757</v>
      </c>
    </row>
    <row r="262" spans="1:16" x14ac:dyDescent="0.2">
      <c r="A262" s="34">
        <v>247</v>
      </c>
      <c r="B262" s="39">
        <f t="shared" ca="1" si="48"/>
        <v>51787</v>
      </c>
      <c r="C262" s="6">
        <f t="shared" ca="1" si="50"/>
        <v>0</v>
      </c>
      <c r="D262" s="6">
        <f t="shared" ca="1" si="39"/>
        <v>0</v>
      </c>
      <c r="E262" s="6">
        <f t="shared" ca="1" si="52"/>
        <v>0</v>
      </c>
      <c r="F262" s="6">
        <f t="shared" ca="1" si="51"/>
        <v>0</v>
      </c>
      <c r="G262" s="37"/>
      <c r="H262" s="6">
        <f t="shared" si="49"/>
        <v>10</v>
      </c>
      <c r="I262" s="6">
        <f t="shared" si="42"/>
        <v>0</v>
      </c>
      <c r="J262" s="6">
        <f t="shared" si="43"/>
        <v>10</v>
      </c>
      <c r="K262" s="6">
        <f t="shared" si="38"/>
        <v>0</v>
      </c>
      <c r="L262" s="88"/>
      <c r="M262" s="6">
        <f t="shared" si="44"/>
        <v>10</v>
      </c>
      <c r="N262" s="6">
        <f t="shared" si="45"/>
        <v>-3.4082896951236665</v>
      </c>
      <c r="O262" s="6">
        <f t="shared" si="46"/>
        <v>13.408289695123667</v>
      </c>
      <c r="P262" s="6">
        <f t="shared" si="47"/>
        <v>-642.63100264103127</v>
      </c>
    </row>
    <row r="263" spans="1:16" x14ac:dyDescent="0.2">
      <c r="A263" s="34">
        <v>248</v>
      </c>
      <c r="B263" s="39">
        <f t="shared" ca="1" si="48"/>
        <v>51818</v>
      </c>
      <c r="C263" s="6">
        <f t="shared" ca="1" si="50"/>
        <v>0</v>
      </c>
      <c r="D263" s="6">
        <f t="shared" ca="1" si="39"/>
        <v>0</v>
      </c>
      <c r="E263" s="6">
        <f t="shared" ca="1" si="52"/>
        <v>0</v>
      </c>
      <c r="F263" s="6">
        <f t="shared" ca="1" si="51"/>
        <v>0</v>
      </c>
      <c r="G263" s="37"/>
      <c r="H263" s="6">
        <f t="shared" si="49"/>
        <v>10</v>
      </c>
      <c r="I263" s="6">
        <f t="shared" si="42"/>
        <v>0</v>
      </c>
      <c r="J263" s="6">
        <f t="shared" si="43"/>
        <v>10</v>
      </c>
      <c r="K263" s="6">
        <f t="shared" si="38"/>
        <v>0</v>
      </c>
      <c r="L263" s="88"/>
      <c r="M263" s="6">
        <f t="shared" si="44"/>
        <v>10</v>
      </c>
      <c r="N263" s="6">
        <f t="shared" si="45"/>
        <v>-3.4809179309722524</v>
      </c>
      <c r="O263" s="6">
        <f t="shared" si="46"/>
        <v>13.480917930972252</v>
      </c>
      <c r="P263" s="6">
        <f t="shared" si="47"/>
        <v>-656.11192057200356</v>
      </c>
    </row>
    <row r="264" spans="1:16" x14ac:dyDescent="0.2">
      <c r="A264" s="34">
        <v>249</v>
      </c>
      <c r="B264" s="39">
        <f t="shared" ca="1" si="48"/>
        <v>51848</v>
      </c>
      <c r="C264" s="6">
        <f t="shared" ca="1" si="50"/>
        <v>0</v>
      </c>
      <c r="D264" s="6">
        <f t="shared" ca="1" si="39"/>
        <v>0</v>
      </c>
      <c r="E264" s="6">
        <f t="shared" ca="1" si="52"/>
        <v>0</v>
      </c>
      <c r="F264" s="6">
        <f t="shared" ca="1" si="51"/>
        <v>0</v>
      </c>
      <c r="G264" s="37"/>
      <c r="H264" s="6">
        <f t="shared" si="49"/>
        <v>10</v>
      </c>
      <c r="I264" s="6">
        <f t="shared" si="42"/>
        <v>0</v>
      </c>
      <c r="J264" s="6">
        <f t="shared" si="43"/>
        <v>10</v>
      </c>
      <c r="K264" s="6">
        <f t="shared" si="38"/>
        <v>0</v>
      </c>
      <c r="L264" s="88"/>
      <c r="M264" s="6">
        <f t="shared" si="44"/>
        <v>10</v>
      </c>
      <c r="N264" s="6">
        <f t="shared" si="45"/>
        <v>-3.5539395697650193</v>
      </c>
      <c r="O264" s="6">
        <f t="shared" si="46"/>
        <v>13.553939569765019</v>
      </c>
      <c r="P264" s="6">
        <f t="shared" si="47"/>
        <v>-669.66586014176858</v>
      </c>
    </row>
    <row r="265" spans="1:16" x14ac:dyDescent="0.2">
      <c r="A265" s="34">
        <v>250</v>
      </c>
      <c r="B265" s="39">
        <f t="shared" ca="1" si="48"/>
        <v>51879</v>
      </c>
      <c r="C265" s="6">
        <f t="shared" ca="1" si="50"/>
        <v>0</v>
      </c>
      <c r="D265" s="6">
        <f t="shared" ca="1" si="39"/>
        <v>0</v>
      </c>
      <c r="E265" s="6">
        <f t="shared" ca="1" si="52"/>
        <v>0</v>
      </c>
      <c r="F265" s="6">
        <f t="shared" ca="1" si="51"/>
        <v>0</v>
      </c>
      <c r="G265" s="37"/>
      <c r="H265" s="6">
        <f t="shared" si="49"/>
        <v>10</v>
      </c>
      <c r="I265" s="6">
        <f t="shared" si="42"/>
        <v>0</v>
      </c>
      <c r="J265" s="6">
        <f t="shared" si="43"/>
        <v>10</v>
      </c>
      <c r="K265" s="6">
        <f t="shared" si="38"/>
        <v>0</v>
      </c>
      <c r="L265" s="88"/>
      <c r="M265" s="6">
        <f t="shared" si="44"/>
        <v>10</v>
      </c>
      <c r="N265" s="6">
        <f t="shared" si="45"/>
        <v>-3.6273567424345798</v>
      </c>
      <c r="O265" s="6">
        <f t="shared" si="46"/>
        <v>13.62735674243458</v>
      </c>
      <c r="P265" s="6">
        <f t="shared" si="47"/>
        <v>-683.29321688420316</v>
      </c>
    </row>
    <row r="266" spans="1:16" x14ac:dyDescent="0.2">
      <c r="A266" s="34">
        <v>251</v>
      </c>
      <c r="B266" s="39">
        <f t="shared" ca="1" si="48"/>
        <v>51910</v>
      </c>
      <c r="C266" s="6">
        <f t="shared" ca="1" si="50"/>
        <v>0</v>
      </c>
      <c r="D266" s="6">
        <f t="shared" ca="1" si="39"/>
        <v>0</v>
      </c>
      <c r="E266" s="6">
        <f t="shared" ca="1" si="52"/>
        <v>0</v>
      </c>
      <c r="F266" s="6">
        <f t="shared" ca="1" si="51"/>
        <v>0</v>
      </c>
      <c r="G266" s="37"/>
      <c r="H266" s="6">
        <f t="shared" si="49"/>
        <v>10</v>
      </c>
      <c r="I266" s="6">
        <f t="shared" si="42"/>
        <v>0</v>
      </c>
      <c r="J266" s="6">
        <f t="shared" si="43"/>
        <v>10</v>
      </c>
      <c r="K266" s="6">
        <f t="shared" si="38"/>
        <v>0</v>
      </c>
      <c r="L266" s="88"/>
      <c r="M266" s="6">
        <f t="shared" si="44"/>
        <v>10</v>
      </c>
      <c r="N266" s="6">
        <f t="shared" si="45"/>
        <v>-3.7011715914561005</v>
      </c>
      <c r="O266" s="6">
        <f t="shared" si="46"/>
        <v>13.701171591456101</v>
      </c>
      <c r="P266" s="6">
        <f t="shared" si="47"/>
        <v>-696.99438847565921</v>
      </c>
    </row>
    <row r="267" spans="1:16" x14ac:dyDescent="0.2">
      <c r="A267" s="34">
        <v>252</v>
      </c>
      <c r="B267" s="39">
        <f t="shared" ca="1" si="48"/>
        <v>51938</v>
      </c>
      <c r="C267" s="6">
        <f t="shared" ref="C267:C272" ca="1" si="53">IF(B267&lt;=$C$9,$D$5,$C$6*F266)</f>
        <v>0</v>
      </c>
      <c r="D267" s="6">
        <f t="shared" ca="1" si="39"/>
        <v>0</v>
      </c>
      <c r="E267" s="6">
        <f t="shared" ca="1" si="52"/>
        <v>0</v>
      </c>
      <c r="F267" s="6">
        <f t="shared" ca="1" si="51"/>
        <v>0</v>
      </c>
      <c r="G267" s="37"/>
      <c r="H267" s="6">
        <f t="shared" si="49"/>
        <v>10</v>
      </c>
      <c r="I267" s="6">
        <f t="shared" si="42"/>
        <v>0</v>
      </c>
      <c r="J267" s="6">
        <f t="shared" si="43"/>
        <v>10</v>
      </c>
      <c r="K267" s="6">
        <f t="shared" si="38"/>
        <v>0</v>
      </c>
      <c r="L267" s="88"/>
      <c r="M267" s="6">
        <f t="shared" si="44"/>
        <v>10</v>
      </c>
      <c r="N267" s="6">
        <f t="shared" si="45"/>
        <v>-3.7753862709098205</v>
      </c>
      <c r="O267" s="6">
        <f t="shared" si="46"/>
        <v>13.77538627090982</v>
      </c>
      <c r="P267" s="6">
        <f t="shared" si="47"/>
        <v>-710.76977474656906</v>
      </c>
    </row>
    <row r="268" spans="1:16" x14ac:dyDescent="0.2">
      <c r="A268" s="34">
        <v>253</v>
      </c>
      <c r="B268" s="39">
        <f t="shared" ca="1" si="48"/>
        <v>51969</v>
      </c>
      <c r="C268" s="6">
        <f t="shared" ca="1" si="53"/>
        <v>0</v>
      </c>
      <c r="D268" s="6">
        <f t="shared" ca="1" si="39"/>
        <v>0</v>
      </c>
      <c r="E268" s="6">
        <f t="shared" ca="1" si="52"/>
        <v>0</v>
      </c>
      <c r="F268" s="6">
        <f t="shared" ca="1" si="51"/>
        <v>0</v>
      </c>
      <c r="G268" s="37"/>
      <c r="H268" s="6">
        <f t="shared" si="49"/>
        <v>10</v>
      </c>
      <c r="I268" s="6">
        <f t="shared" si="42"/>
        <v>0</v>
      </c>
      <c r="J268" s="6">
        <f t="shared" si="43"/>
        <v>10</v>
      </c>
      <c r="K268" s="6">
        <f t="shared" si="38"/>
        <v>0</v>
      </c>
      <c r="L268" s="88"/>
      <c r="M268" s="6">
        <f t="shared" si="44"/>
        <v>10</v>
      </c>
      <c r="N268" s="6">
        <f t="shared" si="45"/>
        <v>-3.8500029465439156</v>
      </c>
      <c r="O268" s="6">
        <f t="shared" si="46"/>
        <v>13.850002946543915</v>
      </c>
      <c r="P268" s="6">
        <f t="shared" si="47"/>
        <v>-724.61977769311295</v>
      </c>
    </row>
    <row r="269" spans="1:16" x14ac:dyDescent="0.2">
      <c r="A269" s="34">
        <v>254</v>
      </c>
      <c r="B269" s="39">
        <f t="shared" ca="1" si="48"/>
        <v>51999</v>
      </c>
      <c r="C269" s="6">
        <f t="shared" ca="1" si="53"/>
        <v>0</v>
      </c>
      <c r="D269" s="6">
        <f t="shared" ca="1" si="39"/>
        <v>0</v>
      </c>
      <c r="E269" s="6">
        <f t="shared" ca="1" si="52"/>
        <v>0</v>
      </c>
      <c r="F269" s="6">
        <f t="shared" ca="1" si="51"/>
        <v>0</v>
      </c>
      <c r="G269" s="37"/>
      <c r="H269" s="6">
        <f t="shared" si="49"/>
        <v>10</v>
      </c>
      <c r="I269" s="6">
        <f t="shared" si="42"/>
        <v>0</v>
      </c>
      <c r="J269" s="6">
        <f t="shared" si="43"/>
        <v>10</v>
      </c>
      <c r="K269" s="6">
        <f t="shared" si="38"/>
        <v>0</v>
      </c>
      <c r="L269" s="88"/>
      <c r="M269" s="6">
        <f t="shared" si="44"/>
        <v>10</v>
      </c>
      <c r="N269" s="6">
        <f t="shared" si="45"/>
        <v>-3.9250237958376952</v>
      </c>
      <c r="O269" s="6">
        <f t="shared" si="46"/>
        <v>13.925023795837696</v>
      </c>
      <c r="P269" s="6">
        <f t="shared" si="47"/>
        <v>-738.54480148895061</v>
      </c>
    </row>
    <row r="270" spans="1:16" x14ac:dyDescent="0.2">
      <c r="A270" s="34">
        <v>255</v>
      </c>
      <c r="B270" s="39">
        <f t="shared" ca="1" si="48"/>
        <v>52030</v>
      </c>
      <c r="C270" s="6">
        <f t="shared" ca="1" si="53"/>
        <v>0</v>
      </c>
      <c r="D270" s="6">
        <f t="shared" ca="1" si="39"/>
        <v>0</v>
      </c>
      <c r="E270" s="6">
        <f t="shared" ca="1" si="52"/>
        <v>0</v>
      </c>
      <c r="F270" s="6">
        <f t="shared" ca="1" si="51"/>
        <v>0</v>
      </c>
      <c r="G270" s="37"/>
      <c r="H270" s="6">
        <f t="shared" si="49"/>
        <v>10</v>
      </c>
      <c r="I270" s="6">
        <f t="shared" si="42"/>
        <v>0</v>
      </c>
      <c r="J270" s="6">
        <f t="shared" si="43"/>
        <v>10</v>
      </c>
      <c r="K270" s="6">
        <f t="shared" si="38"/>
        <v>0</v>
      </c>
      <c r="L270" s="88"/>
      <c r="M270" s="6">
        <f t="shared" si="44"/>
        <v>10</v>
      </c>
      <c r="N270" s="6">
        <f t="shared" si="45"/>
        <v>-4.0004510080651494</v>
      </c>
      <c r="O270" s="6">
        <f t="shared" si="46"/>
        <v>14.000451008065149</v>
      </c>
      <c r="P270" s="6">
        <f t="shared" si="47"/>
        <v>-752.54525249701578</v>
      </c>
    </row>
    <row r="271" spans="1:16" x14ac:dyDescent="0.2">
      <c r="A271" s="34">
        <v>256</v>
      </c>
      <c r="B271" s="39">
        <f t="shared" ca="1" si="48"/>
        <v>52060</v>
      </c>
      <c r="C271" s="6">
        <f t="shared" ca="1" si="53"/>
        <v>0</v>
      </c>
      <c r="D271" s="6">
        <f t="shared" ca="1" si="39"/>
        <v>0</v>
      </c>
      <c r="E271" s="6">
        <f t="shared" ca="1" si="52"/>
        <v>0</v>
      </c>
      <c r="F271" s="6">
        <f t="shared" ca="1" si="51"/>
        <v>0</v>
      </c>
      <c r="G271" s="37"/>
      <c r="H271" s="6">
        <f t="shared" si="49"/>
        <v>10</v>
      </c>
      <c r="I271" s="6">
        <f t="shared" si="42"/>
        <v>0</v>
      </c>
      <c r="J271" s="6">
        <f t="shared" si="43"/>
        <v>10</v>
      </c>
      <c r="K271" s="6">
        <f t="shared" si="38"/>
        <v>0</v>
      </c>
      <c r="L271" s="88"/>
      <c r="M271" s="6">
        <f t="shared" si="44"/>
        <v>10</v>
      </c>
      <c r="N271" s="6">
        <f t="shared" si="45"/>
        <v>-4.0762867843588362</v>
      </c>
      <c r="O271" s="6">
        <f t="shared" si="46"/>
        <v>14.076286784358835</v>
      </c>
      <c r="P271" s="6">
        <f t="shared" si="47"/>
        <v>-766.62153928137457</v>
      </c>
    </row>
    <row r="272" spans="1:16" x14ac:dyDescent="0.2">
      <c r="A272" s="34">
        <v>257</v>
      </c>
      <c r="B272" s="39">
        <f t="shared" ca="1" si="48"/>
        <v>52091</v>
      </c>
      <c r="C272" s="6">
        <f t="shared" ca="1" si="53"/>
        <v>0</v>
      </c>
      <c r="D272" s="6">
        <f t="shared" ca="1" si="39"/>
        <v>0</v>
      </c>
      <c r="E272" s="6">
        <f t="shared" ca="1" si="52"/>
        <v>0</v>
      </c>
      <c r="F272" s="6">
        <f t="shared" ca="1" si="51"/>
        <v>0</v>
      </c>
      <c r="G272" s="37"/>
      <c r="H272" s="6">
        <f t="shared" si="49"/>
        <v>10</v>
      </c>
      <c r="I272" s="6">
        <f t="shared" si="42"/>
        <v>0</v>
      </c>
      <c r="J272" s="6">
        <f t="shared" si="43"/>
        <v>10</v>
      </c>
      <c r="K272" s="6">
        <f t="shared" ref="K272:K287" si="54">MAX(0,K271-J272)</f>
        <v>0</v>
      </c>
      <c r="L272" s="88"/>
      <c r="M272" s="6">
        <f t="shared" si="44"/>
        <v>10</v>
      </c>
      <c r="N272" s="6">
        <f t="shared" si="45"/>
        <v>-4.1525333377741118</v>
      </c>
      <c r="O272" s="6">
        <f t="shared" si="46"/>
        <v>14.152533337774113</v>
      </c>
      <c r="P272" s="6">
        <f t="shared" si="47"/>
        <v>-780.77407261914868</v>
      </c>
    </row>
    <row r="273" spans="1:16" x14ac:dyDescent="0.2">
      <c r="A273" s="34">
        <v>258</v>
      </c>
      <c r="B273" s="39">
        <f t="shared" ca="1" si="48"/>
        <v>52122</v>
      </c>
      <c r="C273" s="6">
        <f t="shared" ref="C273:C286" ca="1" si="55">IF(B273&lt;=$C$9,$D$5,$C$6*F272)</f>
        <v>0</v>
      </c>
      <c r="D273" s="6">
        <f t="shared" ref="D273:D288" ca="1" si="56">IF(B273&lt;=$C$9,C273*$C$7,($C$4/12*F272))</f>
        <v>0</v>
      </c>
      <c r="E273" s="6">
        <f t="shared" ca="1" si="52"/>
        <v>0</v>
      </c>
      <c r="F273" s="6">
        <f t="shared" ca="1" si="51"/>
        <v>0</v>
      </c>
      <c r="G273" s="37"/>
      <c r="H273" s="6">
        <f t="shared" si="49"/>
        <v>10</v>
      </c>
      <c r="I273" s="6">
        <f t="shared" ref="I273:I286" si="57">K272*$H$4/12</f>
        <v>0</v>
      </c>
      <c r="J273" s="6">
        <f t="shared" ref="J273:J286" si="58">H273-I273</f>
        <v>10</v>
      </c>
      <c r="K273" s="6">
        <f t="shared" si="54"/>
        <v>0</v>
      </c>
      <c r="L273" s="88"/>
      <c r="M273" s="6">
        <f t="shared" ref="M273:M287" si="59">IF(P272*$M$4&lt;10,10,P272*$M$6)</f>
        <v>10</v>
      </c>
      <c r="N273" s="6">
        <f t="shared" ref="N273:N287" si="60">P272*$M$4/12</f>
        <v>-4.2291928933537219</v>
      </c>
      <c r="O273" s="6">
        <f t="shared" ref="O273:O287" si="61">M273-N273</f>
        <v>14.229192893353723</v>
      </c>
      <c r="P273" s="6">
        <f t="shared" ref="P273:P287" si="62">P272-O273</f>
        <v>-795.00326551250237</v>
      </c>
    </row>
    <row r="274" spans="1:16" x14ac:dyDescent="0.2">
      <c r="A274" s="34">
        <v>259</v>
      </c>
      <c r="B274" s="39">
        <f t="shared" ref="B274:B288" ca="1" si="63">EDATE(B273,1)</f>
        <v>52152</v>
      </c>
      <c r="C274" s="6">
        <f t="shared" ca="1" si="55"/>
        <v>0</v>
      </c>
      <c r="D274" s="6">
        <f t="shared" ca="1" si="56"/>
        <v>0</v>
      </c>
      <c r="E274" s="6">
        <f t="shared" ca="1" si="52"/>
        <v>0</v>
      </c>
      <c r="F274" s="6">
        <f t="shared" ca="1" si="51"/>
        <v>0</v>
      </c>
      <c r="G274" s="37"/>
      <c r="H274" s="6">
        <f t="shared" ref="H274:H286" si="64">IF(K273*$H$6&lt;10,10,K273*$H$6)</f>
        <v>10</v>
      </c>
      <c r="I274" s="6">
        <f t="shared" si="57"/>
        <v>0</v>
      </c>
      <c r="J274" s="6">
        <f t="shared" si="58"/>
        <v>10</v>
      </c>
      <c r="K274" s="6">
        <f t="shared" si="54"/>
        <v>0</v>
      </c>
      <c r="L274" s="88"/>
      <c r="M274" s="6">
        <f t="shared" si="59"/>
        <v>10</v>
      </c>
      <c r="N274" s="6">
        <f t="shared" si="60"/>
        <v>-4.3062676881927215</v>
      </c>
      <c r="O274" s="6">
        <f t="shared" si="61"/>
        <v>14.306267688192722</v>
      </c>
      <c r="P274" s="6">
        <f t="shared" si="62"/>
        <v>-809.30953320069511</v>
      </c>
    </row>
    <row r="275" spans="1:16" x14ac:dyDescent="0.2">
      <c r="A275" s="34">
        <v>260</v>
      </c>
      <c r="B275" s="39">
        <f t="shared" ca="1" si="63"/>
        <v>52183</v>
      </c>
      <c r="C275" s="6">
        <f t="shared" ca="1" si="55"/>
        <v>0</v>
      </c>
      <c r="D275" s="6">
        <f t="shared" ca="1" si="56"/>
        <v>0</v>
      </c>
      <c r="E275" s="6">
        <f t="shared" ca="1" si="52"/>
        <v>0</v>
      </c>
      <c r="F275" s="6">
        <f t="shared" ca="1" si="51"/>
        <v>0</v>
      </c>
      <c r="G275" s="37"/>
      <c r="H275" s="6">
        <f t="shared" si="64"/>
        <v>10</v>
      </c>
      <c r="I275" s="6">
        <f t="shared" si="57"/>
        <v>0</v>
      </c>
      <c r="J275" s="6">
        <f t="shared" si="58"/>
        <v>10</v>
      </c>
      <c r="K275" s="6">
        <f t="shared" si="54"/>
        <v>0</v>
      </c>
      <c r="L275" s="88"/>
      <c r="M275" s="6">
        <f t="shared" si="59"/>
        <v>10</v>
      </c>
      <c r="N275" s="6">
        <f t="shared" si="60"/>
        <v>-4.383759971503765</v>
      </c>
      <c r="O275" s="6">
        <f t="shared" si="61"/>
        <v>14.383759971503764</v>
      </c>
      <c r="P275" s="6">
        <f t="shared" si="62"/>
        <v>-823.69329317219888</v>
      </c>
    </row>
    <row r="276" spans="1:16" x14ac:dyDescent="0.2">
      <c r="A276" s="34">
        <v>261</v>
      </c>
      <c r="B276" s="39">
        <f t="shared" ca="1" si="63"/>
        <v>52213</v>
      </c>
      <c r="C276" s="6">
        <f t="shared" ca="1" si="55"/>
        <v>0</v>
      </c>
      <c r="D276" s="6">
        <f t="shared" ca="1" si="56"/>
        <v>0</v>
      </c>
      <c r="E276" s="6">
        <f t="shared" ca="1" si="52"/>
        <v>0</v>
      </c>
      <c r="F276" s="6">
        <f t="shared" ca="1" si="51"/>
        <v>0</v>
      </c>
      <c r="G276" s="37"/>
      <c r="H276" s="6">
        <f t="shared" si="64"/>
        <v>10</v>
      </c>
      <c r="I276" s="6">
        <f t="shared" si="57"/>
        <v>0</v>
      </c>
      <c r="J276" s="6">
        <f t="shared" si="58"/>
        <v>10</v>
      </c>
      <c r="K276" s="6">
        <f t="shared" si="54"/>
        <v>0</v>
      </c>
      <c r="L276" s="88"/>
      <c r="M276" s="6">
        <f t="shared" si="59"/>
        <v>10</v>
      </c>
      <c r="N276" s="6">
        <f t="shared" si="60"/>
        <v>-4.4616720046827441</v>
      </c>
      <c r="O276" s="6">
        <f t="shared" si="61"/>
        <v>14.461672004682743</v>
      </c>
      <c r="P276" s="6">
        <f t="shared" si="62"/>
        <v>-838.15496517688166</v>
      </c>
    </row>
    <row r="277" spans="1:16" x14ac:dyDescent="0.2">
      <c r="A277" s="34">
        <v>262</v>
      </c>
      <c r="B277" s="39">
        <f t="shared" ca="1" si="63"/>
        <v>52244</v>
      </c>
      <c r="C277" s="6">
        <f t="shared" ca="1" si="55"/>
        <v>0</v>
      </c>
      <c r="D277" s="6">
        <f t="shared" ca="1" si="56"/>
        <v>0</v>
      </c>
      <c r="E277" s="6">
        <f t="shared" ca="1" si="52"/>
        <v>0</v>
      </c>
      <c r="F277" s="6">
        <f t="shared" ca="1" si="51"/>
        <v>0</v>
      </c>
      <c r="G277" s="37"/>
      <c r="H277" s="6">
        <f t="shared" si="64"/>
        <v>10</v>
      </c>
      <c r="I277" s="6">
        <f t="shared" si="57"/>
        <v>0</v>
      </c>
      <c r="J277" s="6">
        <f t="shared" si="58"/>
        <v>10</v>
      </c>
      <c r="K277" s="6">
        <f t="shared" si="54"/>
        <v>0</v>
      </c>
      <c r="L277" s="88"/>
      <c r="M277" s="6">
        <f t="shared" si="59"/>
        <v>10</v>
      </c>
      <c r="N277" s="6">
        <f t="shared" si="60"/>
        <v>-4.5400060613747764</v>
      </c>
      <c r="O277" s="6">
        <f t="shared" si="61"/>
        <v>14.540006061374775</v>
      </c>
      <c r="P277" s="6">
        <f t="shared" si="62"/>
        <v>-852.69497123825647</v>
      </c>
    </row>
    <row r="278" spans="1:16" x14ac:dyDescent="0.2">
      <c r="A278" s="34">
        <v>263</v>
      </c>
      <c r="B278" s="39">
        <f t="shared" ca="1" si="63"/>
        <v>52275</v>
      </c>
      <c r="C278" s="6">
        <f t="shared" ca="1" si="55"/>
        <v>0</v>
      </c>
      <c r="D278" s="6">
        <f t="shared" ca="1" si="56"/>
        <v>0</v>
      </c>
      <c r="E278" s="6">
        <f t="shared" ca="1" si="52"/>
        <v>0</v>
      </c>
      <c r="F278" s="6">
        <f t="shared" ca="1" si="51"/>
        <v>0</v>
      </c>
      <c r="G278" s="37"/>
      <c r="H278" s="6">
        <f t="shared" si="64"/>
        <v>10</v>
      </c>
      <c r="I278" s="6">
        <f t="shared" si="57"/>
        <v>0</v>
      </c>
      <c r="J278" s="6">
        <f t="shared" si="58"/>
        <v>10</v>
      </c>
      <c r="K278" s="6">
        <f t="shared" si="54"/>
        <v>0</v>
      </c>
      <c r="L278" s="88"/>
      <c r="M278" s="6">
        <f t="shared" si="59"/>
        <v>10</v>
      </c>
      <c r="N278" s="6">
        <f t="shared" si="60"/>
        <v>-4.6187644275405555</v>
      </c>
      <c r="O278" s="6">
        <f t="shared" si="61"/>
        <v>14.618764427540555</v>
      </c>
      <c r="P278" s="6">
        <f t="shared" si="62"/>
        <v>-867.31373566579703</v>
      </c>
    </row>
    <row r="279" spans="1:16" x14ac:dyDescent="0.2">
      <c r="A279" s="34">
        <v>264</v>
      </c>
      <c r="B279" s="39">
        <f t="shared" ca="1" si="63"/>
        <v>52303</v>
      </c>
      <c r="C279" s="6">
        <f t="shared" ca="1" si="55"/>
        <v>0</v>
      </c>
      <c r="D279" s="6">
        <f t="shared" ca="1" si="56"/>
        <v>0</v>
      </c>
      <c r="E279" s="6">
        <f t="shared" ca="1" si="52"/>
        <v>0</v>
      </c>
      <c r="F279" s="6">
        <f t="shared" ca="1" si="51"/>
        <v>0</v>
      </c>
      <c r="G279" s="37"/>
      <c r="H279" s="6">
        <f t="shared" si="64"/>
        <v>10</v>
      </c>
      <c r="I279" s="6">
        <f t="shared" si="57"/>
        <v>0</v>
      </c>
      <c r="J279" s="6">
        <f t="shared" si="58"/>
        <v>10</v>
      </c>
      <c r="K279" s="6">
        <f t="shared" si="54"/>
        <v>0</v>
      </c>
      <c r="L279" s="88"/>
      <c r="M279" s="6">
        <f t="shared" si="59"/>
        <v>10</v>
      </c>
      <c r="N279" s="6">
        <f t="shared" si="60"/>
        <v>-4.6979494015230676</v>
      </c>
      <c r="O279" s="6">
        <f t="shared" si="61"/>
        <v>14.697949401523069</v>
      </c>
      <c r="P279" s="6">
        <f t="shared" si="62"/>
        <v>-882.01168506732006</v>
      </c>
    </row>
    <row r="280" spans="1:16" x14ac:dyDescent="0.2">
      <c r="A280" s="34">
        <v>265</v>
      </c>
      <c r="B280" s="39">
        <f t="shared" ca="1" si="63"/>
        <v>52334</v>
      </c>
      <c r="C280" s="6">
        <f t="shared" ca="1" si="55"/>
        <v>0</v>
      </c>
      <c r="D280" s="6">
        <f t="shared" ca="1" si="56"/>
        <v>0</v>
      </c>
      <c r="E280" s="6">
        <f t="shared" ca="1" si="52"/>
        <v>0</v>
      </c>
      <c r="F280" s="6">
        <f t="shared" ca="1" si="51"/>
        <v>0</v>
      </c>
      <c r="G280" s="37"/>
      <c r="H280" s="6">
        <f t="shared" si="64"/>
        <v>10</v>
      </c>
      <c r="I280" s="6">
        <f t="shared" si="57"/>
        <v>0</v>
      </c>
      <c r="J280" s="6">
        <f t="shared" si="58"/>
        <v>10</v>
      </c>
      <c r="K280" s="6">
        <f t="shared" si="54"/>
        <v>0</v>
      </c>
      <c r="L280" s="88"/>
      <c r="M280" s="6">
        <f t="shared" si="59"/>
        <v>10</v>
      </c>
      <c r="N280" s="6">
        <f t="shared" si="60"/>
        <v>-4.7775632941146506</v>
      </c>
      <c r="O280" s="6">
        <f t="shared" si="61"/>
        <v>14.77756329411465</v>
      </c>
      <c r="P280" s="6">
        <f t="shared" si="62"/>
        <v>-896.78924836143472</v>
      </c>
    </row>
    <row r="281" spans="1:16" x14ac:dyDescent="0.2">
      <c r="A281" s="34">
        <v>266</v>
      </c>
      <c r="B281" s="39">
        <f t="shared" ca="1" si="63"/>
        <v>52364</v>
      </c>
      <c r="C281" s="6">
        <f t="shared" ca="1" si="55"/>
        <v>0</v>
      </c>
      <c r="D281" s="6">
        <f t="shared" ca="1" si="56"/>
        <v>0</v>
      </c>
      <c r="E281" s="6">
        <f t="shared" ca="1" si="52"/>
        <v>0</v>
      </c>
      <c r="F281" s="6">
        <f t="shared" ca="1" si="51"/>
        <v>0</v>
      </c>
      <c r="G281" s="37"/>
      <c r="H281" s="6">
        <f t="shared" si="64"/>
        <v>10</v>
      </c>
      <c r="I281" s="6">
        <f t="shared" si="57"/>
        <v>0</v>
      </c>
      <c r="J281" s="6">
        <f t="shared" si="58"/>
        <v>10</v>
      </c>
      <c r="K281" s="6">
        <f t="shared" si="54"/>
        <v>0</v>
      </c>
      <c r="L281" s="88"/>
      <c r="M281" s="6">
        <f t="shared" si="59"/>
        <v>10</v>
      </c>
      <c r="N281" s="6">
        <f t="shared" si="60"/>
        <v>-4.8576084286244381</v>
      </c>
      <c r="O281" s="6">
        <f t="shared" si="61"/>
        <v>14.857608428624438</v>
      </c>
      <c r="P281" s="6">
        <f t="shared" si="62"/>
        <v>-911.64685679005913</v>
      </c>
    </row>
    <row r="282" spans="1:16" x14ac:dyDescent="0.2">
      <c r="A282" s="34">
        <v>267</v>
      </c>
      <c r="B282" s="39">
        <f t="shared" ca="1" si="63"/>
        <v>52395</v>
      </c>
      <c r="C282" s="6">
        <f t="shared" ca="1" si="55"/>
        <v>0</v>
      </c>
      <c r="D282" s="6">
        <f t="shared" ca="1" si="56"/>
        <v>0</v>
      </c>
      <c r="E282" s="6">
        <f t="shared" ca="1" si="52"/>
        <v>0</v>
      </c>
      <c r="F282" s="6">
        <f t="shared" ca="1" si="51"/>
        <v>0</v>
      </c>
      <c r="G282" s="37"/>
      <c r="H282" s="6">
        <f t="shared" si="64"/>
        <v>10</v>
      </c>
      <c r="I282" s="6">
        <f t="shared" si="57"/>
        <v>0</v>
      </c>
      <c r="J282" s="6">
        <f t="shared" si="58"/>
        <v>10</v>
      </c>
      <c r="K282" s="6">
        <f t="shared" si="54"/>
        <v>0</v>
      </c>
      <c r="L282" s="88"/>
      <c r="M282" s="6">
        <f t="shared" si="59"/>
        <v>10</v>
      </c>
      <c r="N282" s="6">
        <f t="shared" si="60"/>
        <v>-4.9380871409461538</v>
      </c>
      <c r="O282" s="6">
        <f t="shared" si="61"/>
        <v>14.938087140946154</v>
      </c>
      <c r="P282" s="6">
        <f t="shared" si="62"/>
        <v>-926.58494393100534</v>
      </c>
    </row>
    <row r="283" spans="1:16" x14ac:dyDescent="0.2">
      <c r="A283" s="34">
        <v>268</v>
      </c>
      <c r="B283" s="39">
        <f t="shared" ca="1" si="63"/>
        <v>52425</v>
      </c>
      <c r="C283" s="6">
        <f t="shared" ca="1" si="55"/>
        <v>0</v>
      </c>
      <c r="D283" s="6">
        <f t="shared" ca="1" si="56"/>
        <v>0</v>
      </c>
      <c r="E283" s="6">
        <f t="shared" ca="1" si="52"/>
        <v>0</v>
      </c>
      <c r="F283" s="6">
        <f t="shared" ca="1" si="51"/>
        <v>0</v>
      </c>
      <c r="G283" s="37"/>
      <c r="H283" s="6">
        <f t="shared" si="64"/>
        <v>10</v>
      </c>
      <c r="I283" s="6">
        <f t="shared" si="57"/>
        <v>0</v>
      </c>
      <c r="J283" s="6">
        <f t="shared" si="58"/>
        <v>10</v>
      </c>
      <c r="K283" s="6">
        <f t="shared" si="54"/>
        <v>0</v>
      </c>
      <c r="L283" s="88"/>
      <c r="M283" s="6">
        <f t="shared" si="59"/>
        <v>10</v>
      </c>
      <c r="N283" s="6">
        <f t="shared" si="60"/>
        <v>-5.0190017796262794</v>
      </c>
      <c r="O283" s="6">
        <f t="shared" si="61"/>
        <v>15.019001779626279</v>
      </c>
      <c r="P283" s="6">
        <f t="shared" si="62"/>
        <v>-941.60394571063159</v>
      </c>
    </row>
    <row r="284" spans="1:16" x14ac:dyDescent="0.2">
      <c r="A284" s="34">
        <v>269</v>
      </c>
      <c r="B284" s="39">
        <f t="shared" ca="1" si="63"/>
        <v>52456</v>
      </c>
      <c r="C284" s="6">
        <f t="shared" ca="1" si="55"/>
        <v>0</v>
      </c>
      <c r="D284" s="6">
        <f t="shared" ca="1" si="56"/>
        <v>0</v>
      </c>
      <c r="E284" s="6">
        <f t="shared" ca="1" si="52"/>
        <v>0</v>
      </c>
      <c r="F284" s="6">
        <f t="shared" ca="1" si="51"/>
        <v>0</v>
      </c>
      <c r="G284" s="37"/>
      <c r="H284" s="6">
        <f t="shared" si="64"/>
        <v>10</v>
      </c>
      <c r="I284" s="6">
        <f t="shared" si="57"/>
        <v>0</v>
      </c>
      <c r="J284" s="6">
        <f t="shared" si="58"/>
        <v>10</v>
      </c>
      <c r="K284" s="6">
        <f t="shared" si="54"/>
        <v>0</v>
      </c>
      <c r="L284" s="88"/>
      <c r="M284" s="6">
        <f t="shared" si="59"/>
        <v>10</v>
      </c>
      <c r="N284" s="6">
        <f t="shared" si="60"/>
        <v>-5.1003547059325882</v>
      </c>
      <c r="O284" s="6">
        <f t="shared" si="61"/>
        <v>15.100354705932588</v>
      </c>
      <c r="P284" s="6">
        <f t="shared" si="62"/>
        <v>-956.70430041656414</v>
      </c>
    </row>
    <row r="285" spans="1:16" x14ac:dyDescent="0.2">
      <c r="A285" s="34">
        <v>270</v>
      </c>
      <c r="B285" s="39">
        <f t="shared" ca="1" si="63"/>
        <v>52487</v>
      </c>
      <c r="C285" s="6">
        <f t="shared" ca="1" si="55"/>
        <v>0</v>
      </c>
      <c r="D285" s="6">
        <f t="shared" ca="1" si="56"/>
        <v>0</v>
      </c>
      <c r="E285" s="6">
        <f t="shared" ca="1" si="52"/>
        <v>0</v>
      </c>
      <c r="F285" s="6">
        <f t="shared" ca="1" si="51"/>
        <v>0</v>
      </c>
      <c r="G285" s="37"/>
      <c r="H285" s="6">
        <f t="shared" si="64"/>
        <v>10</v>
      </c>
      <c r="I285" s="6">
        <f t="shared" si="57"/>
        <v>0</v>
      </c>
      <c r="J285" s="6">
        <f t="shared" si="58"/>
        <v>10</v>
      </c>
      <c r="K285" s="6">
        <f t="shared" si="54"/>
        <v>0</v>
      </c>
      <c r="L285" s="88"/>
      <c r="M285" s="6">
        <f t="shared" si="59"/>
        <v>10</v>
      </c>
      <c r="N285" s="6">
        <f t="shared" si="60"/>
        <v>-5.1821482939230554</v>
      </c>
      <c r="O285" s="6">
        <f t="shared" si="61"/>
        <v>15.182148293923056</v>
      </c>
      <c r="P285" s="6">
        <f t="shared" si="62"/>
        <v>-971.88644871048723</v>
      </c>
    </row>
    <row r="286" spans="1:16" x14ac:dyDescent="0.2">
      <c r="A286" s="34">
        <v>271</v>
      </c>
      <c r="B286" s="39">
        <f t="shared" ca="1" si="63"/>
        <v>52517</v>
      </c>
      <c r="C286" s="6">
        <f t="shared" ca="1" si="55"/>
        <v>0</v>
      </c>
      <c r="D286" s="6">
        <f t="shared" ca="1" si="56"/>
        <v>0</v>
      </c>
      <c r="E286" s="6">
        <f t="shared" ca="1" si="52"/>
        <v>0</v>
      </c>
      <c r="F286" s="6">
        <f t="shared" ca="1" si="51"/>
        <v>0</v>
      </c>
      <c r="G286" s="37"/>
      <c r="H286" s="6">
        <f t="shared" si="64"/>
        <v>10</v>
      </c>
      <c r="I286" s="6">
        <f t="shared" si="57"/>
        <v>0</v>
      </c>
      <c r="J286" s="6">
        <f t="shared" si="58"/>
        <v>10</v>
      </c>
      <c r="K286" s="6">
        <f t="shared" si="54"/>
        <v>0</v>
      </c>
      <c r="L286" s="88"/>
      <c r="M286" s="6">
        <f t="shared" si="59"/>
        <v>10</v>
      </c>
      <c r="N286" s="6">
        <f t="shared" si="60"/>
        <v>-5.2643849305151393</v>
      </c>
      <c r="O286" s="6">
        <f t="shared" si="61"/>
        <v>15.264384930515138</v>
      </c>
      <c r="P286" s="6">
        <f t="shared" si="62"/>
        <v>-987.15083364100235</v>
      </c>
    </row>
    <row r="287" spans="1:16" x14ac:dyDescent="0.2">
      <c r="A287" s="34">
        <v>272</v>
      </c>
      <c r="B287" s="39">
        <f t="shared" ca="1" si="63"/>
        <v>52548</v>
      </c>
      <c r="D287" s="6">
        <f t="shared" ca="1" si="56"/>
        <v>0</v>
      </c>
      <c r="E287" s="6">
        <f t="shared" ca="1" si="52"/>
        <v>0</v>
      </c>
      <c r="G287" s="37"/>
      <c r="H287" s="6"/>
      <c r="I287" s="6"/>
      <c r="J287" s="25"/>
      <c r="K287" s="6">
        <f t="shared" si="54"/>
        <v>0</v>
      </c>
      <c r="L287" s="38"/>
      <c r="M287" s="6">
        <f t="shared" si="59"/>
        <v>10</v>
      </c>
      <c r="N287" s="6">
        <f t="shared" si="60"/>
        <v>-5.347067015555429</v>
      </c>
      <c r="O287" s="6">
        <f t="shared" si="61"/>
        <v>15.347067015555428</v>
      </c>
      <c r="P287" s="6">
        <f t="shared" si="62"/>
        <v>-1002.4979006565578</v>
      </c>
    </row>
    <row r="288" spans="1:16" x14ac:dyDescent="0.2">
      <c r="A288" s="34">
        <v>273</v>
      </c>
      <c r="B288" s="39">
        <f t="shared" ca="1" si="63"/>
        <v>52578</v>
      </c>
      <c r="D288" s="6">
        <f t="shared" ca="1" si="56"/>
        <v>0</v>
      </c>
      <c r="E288" s="6">
        <f t="shared" ca="1" si="52"/>
        <v>0</v>
      </c>
      <c r="G288" s="37"/>
      <c r="H288" s="6"/>
      <c r="I288" s="6"/>
      <c r="J288" s="25"/>
      <c r="K288" s="25"/>
      <c r="L288" s="38"/>
      <c r="M288" s="6"/>
      <c r="N288" s="6"/>
      <c r="O288" s="25"/>
      <c r="P288" s="25"/>
    </row>
    <row r="289" spans="1:16" x14ac:dyDescent="0.2">
      <c r="A289" s="34"/>
      <c r="B289" s="34"/>
      <c r="H289" s="6"/>
      <c r="I289" s="6"/>
      <c r="J289" s="25"/>
      <c r="K289" s="25"/>
      <c r="L289" s="38"/>
      <c r="M289" s="6"/>
      <c r="N289" s="6"/>
      <c r="O289" s="25"/>
      <c r="P289" s="25"/>
    </row>
    <row r="290" spans="1:16" x14ac:dyDescent="0.2">
      <c r="A290" s="34"/>
      <c r="B290" s="34"/>
      <c r="H290" s="6"/>
      <c r="I290" s="6"/>
      <c r="J290" s="25"/>
      <c r="K290" s="25"/>
      <c r="L290" s="6"/>
      <c r="M290" s="6"/>
      <c r="N290" s="25"/>
      <c r="O290" s="25"/>
    </row>
    <row r="291" spans="1:16" x14ac:dyDescent="0.2">
      <c r="A291" s="34"/>
      <c r="B291" s="34"/>
      <c r="H291" s="6"/>
      <c r="I291" s="6"/>
      <c r="J291" s="25"/>
      <c r="K291" s="25"/>
      <c r="L291" s="6"/>
      <c r="M291" s="6"/>
      <c r="N291" s="25"/>
      <c r="O291" s="25"/>
    </row>
    <row r="292" spans="1:16" x14ac:dyDescent="0.2">
      <c r="A292" s="34"/>
      <c r="B292" s="34"/>
      <c r="H292" s="6"/>
      <c r="I292" s="6"/>
      <c r="J292" s="25"/>
      <c r="K292" s="25"/>
      <c r="L292" s="6"/>
      <c r="M292" s="6"/>
      <c r="N292" s="25"/>
      <c r="O292" s="25"/>
    </row>
  </sheetData>
  <mergeCells count="4">
    <mergeCell ref="M2:P2"/>
    <mergeCell ref="A1:P1"/>
    <mergeCell ref="C2:F2"/>
    <mergeCell ref="H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EFFB-201D-EE45-9A9F-43AE34F53A25}">
  <dimension ref="A1:AJ294"/>
  <sheetViews>
    <sheetView view="pageBreakPreview" zoomScale="50" zoomScaleNormal="90" zoomScaleSheetLayoutView="50" workbookViewId="0">
      <pane ySplit="10" topLeftCell="A11" activePane="bottomLeft" state="frozen"/>
      <selection activeCell="M4" sqref="M4"/>
      <selection pane="bottomLeft" activeCell="M4" sqref="M4"/>
    </sheetView>
  </sheetViews>
  <sheetFormatPr baseColWidth="10" defaultRowHeight="16" x14ac:dyDescent="0.2"/>
  <cols>
    <col min="1" max="2" width="10.83203125" style="34"/>
    <col min="3" max="5" width="11.5" customWidth="1"/>
    <col min="6" max="6" width="11.33203125" customWidth="1"/>
    <col min="7" max="7" width="0.83203125" customWidth="1"/>
    <col min="8" max="11" width="11.5" customWidth="1"/>
    <col min="12" max="12" width="2" customWidth="1"/>
    <col min="13" max="13" width="7.83203125" hidden="1" customWidth="1"/>
    <col min="20" max="20" width="1.1640625" customWidth="1"/>
    <col min="29" max="29" width="11.5" customWidth="1"/>
    <col min="31" max="31" width="11.83203125" customWidth="1"/>
    <col min="32" max="32" width="1.1640625" customWidth="1"/>
    <col min="35" max="35" width="11.6640625" bestFit="1" customWidth="1"/>
  </cols>
  <sheetData>
    <row r="1" spans="1:36" x14ac:dyDescent="0.2">
      <c r="C1" s="156" t="s">
        <v>68</v>
      </c>
      <c r="D1" s="156"/>
      <c r="E1" s="156"/>
      <c r="F1" s="156"/>
      <c r="G1" s="156"/>
      <c r="H1" s="156"/>
      <c r="I1" s="156"/>
      <c r="J1" s="156"/>
      <c r="K1" s="156"/>
      <c r="N1" s="34"/>
      <c r="O1" s="34"/>
      <c r="P1" s="156" t="s">
        <v>69</v>
      </c>
      <c r="Q1" s="156"/>
      <c r="R1" s="156"/>
      <c r="S1" s="156"/>
      <c r="T1" s="156"/>
      <c r="U1" s="156"/>
      <c r="V1" s="156"/>
      <c r="W1" s="156"/>
      <c r="X1" s="156"/>
      <c r="Z1" s="34"/>
      <c r="AA1" s="34"/>
      <c r="AB1" s="156" t="s">
        <v>70</v>
      </c>
      <c r="AC1" s="156"/>
      <c r="AD1" s="156"/>
      <c r="AE1" s="156"/>
      <c r="AF1" s="156"/>
      <c r="AG1" s="156"/>
      <c r="AH1" s="156"/>
      <c r="AI1" s="156"/>
      <c r="AJ1" s="156"/>
    </row>
    <row r="2" spans="1:36" x14ac:dyDescent="0.2">
      <c r="A2" s="34" t="s">
        <v>0</v>
      </c>
      <c r="C2" s="154" t="s">
        <v>34</v>
      </c>
      <c r="D2" s="154"/>
      <c r="E2" s="154"/>
      <c r="F2" s="154"/>
      <c r="G2" s="37"/>
      <c r="H2" s="154" t="s">
        <v>35</v>
      </c>
      <c r="I2" s="154"/>
      <c r="J2" s="154"/>
      <c r="K2" s="154"/>
      <c r="N2" s="34" t="s">
        <v>0</v>
      </c>
      <c r="O2" s="34"/>
      <c r="P2" s="154" t="s">
        <v>34</v>
      </c>
      <c r="Q2" s="154"/>
      <c r="R2" s="154"/>
      <c r="S2" s="154"/>
      <c r="T2" s="37"/>
      <c r="U2" s="154" t="s">
        <v>35</v>
      </c>
      <c r="V2" s="154"/>
      <c r="W2" s="154"/>
      <c r="X2" s="154"/>
      <c r="Z2" s="34" t="s">
        <v>0</v>
      </c>
      <c r="AA2" s="34"/>
      <c r="AB2" s="154" t="s">
        <v>34</v>
      </c>
      <c r="AC2" s="154"/>
      <c r="AD2" s="154"/>
      <c r="AE2" s="154"/>
      <c r="AF2" s="37"/>
      <c r="AG2" s="154" t="s">
        <v>35</v>
      </c>
      <c r="AH2" s="154"/>
      <c r="AI2" s="154"/>
      <c r="AJ2" s="154"/>
    </row>
    <row r="3" spans="1:36" x14ac:dyDescent="0.2">
      <c r="A3" s="34" t="s">
        <v>2</v>
      </c>
      <c r="C3" s="23">
        <f>'DEBT MASTERY CALCULATOR'!F55</f>
        <v>3000</v>
      </c>
      <c r="G3" s="37"/>
      <c r="H3" s="23">
        <f>'DEBT MASTERY CALCULATOR'!F55</f>
        <v>3000</v>
      </c>
      <c r="M3" s="25">
        <v>0</v>
      </c>
      <c r="N3" s="34" t="s">
        <v>2</v>
      </c>
      <c r="O3" s="34"/>
      <c r="P3" s="23">
        <f>'DEBT MASTERY CALCULATOR'!F57</f>
        <v>2500</v>
      </c>
      <c r="T3" s="37"/>
      <c r="U3" s="23">
        <f>'DEBT MASTERY CALCULATOR'!F57</f>
        <v>2500</v>
      </c>
      <c r="Z3" s="34" t="s">
        <v>2</v>
      </c>
      <c r="AA3" s="34"/>
      <c r="AB3" s="23">
        <f>'DEBT MASTERY CALCULATOR'!F59</f>
        <v>6500</v>
      </c>
      <c r="AF3" s="37"/>
      <c r="AG3" s="23">
        <f>'DEBT MASTERY CALCULATOR'!F59</f>
        <v>6500</v>
      </c>
    </row>
    <row r="4" spans="1:36" x14ac:dyDescent="0.2">
      <c r="A4" s="34" t="s">
        <v>5</v>
      </c>
      <c r="C4" s="11">
        <f>'DEBT MASTERY CALCULATOR'!D55</f>
        <v>0.28000000000000003</v>
      </c>
      <c r="D4" s="40" t="s">
        <v>0</v>
      </c>
      <c r="G4" s="37"/>
      <c r="H4" s="11">
        <f>'DEBT MASTERY CALCULATOR'!D55</f>
        <v>0.28000000000000003</v>
      </c>
      <c r="N4" s="34" t="s">
        <v>5</v>
      </c>
      <c r="O4" s="34"/>
      <c r="P4" s="11">
        <f>'DEBT MASTERY CALCULATOR'!D57</f>
        <v>0.22</v>
      </c>
      <c r="Q4" s="40" t="s">
        <v>0</v>
      </c>
      <c r="T4" s="37"/>
      <c r="U4" s="11">
        <f>'DEBT MASTERY CALCULATOR'!D57</f>
        <v>0.22</v>
      </c>
      <c r="Z4" s="34" t="s">
        <v>5</v>
      </c>
      <c r="AA4" s="34"/>
      <c r="AB4" s="11">
        <f>'DEBT MASTERY CALCULATOR'!D59</f>
        <v>0.11</v>
      </c>
      <c r="AC4" s="40" t="s">
        <v>0</v>
      </c>
      <c r="AF4" s="37"/>
      <c r="AG4" s="11">
        <f>'DEBT MASTERY CALCULATOR'!D59</f>
        <v>0.11</v>
      </c>
    </row>
    <row r="5" spans="1:36" ht="17" thickBot="1" x14ac:dyDescent="0.25">
      <c r="C5" t="s">
        <v>0</v>
      </c>
      <c r="G5" s="37"/>
      <c r="N5" s="34"/>
      <c r="O5" s="34"/>
      <c r="P5" t="s">
        <v>0</v>
      </c>
      <c r="T5" s="37"/>
      <c r="Z5" s="34"/>
      <c r="AA5" s="34"/>
      <c r="AB5" t="s">
        <v>0</v>
      </c>
      <c r="AF5" s="37"/>
    </row>
    <row r="6" spans="1:36" ht="17" thickBot="1" x14ac:dyDescent="0.25">
      <c r="A6" s="34" t="s">
        <v>8</v>
      </c>
      <c r="C6" s="7">
        <v>0.03</v>
      </c>
      <c r="D6" s="67" t="s">
        <v>0</v>
      </c>
      <c r="G6" s="37"/>
      <c r="H6" s="24">
        <f>'DEBT MASTERY CALCULATOR'!J66</f>
        <v>500</v>
      </c>
      <c r="I6" s="55" t="s">
        <v>0</v>
      </c>
      <c r="N6" s="34" t="s">
        <v>8</v>
      </c>
      <c r="O6" s="34"/>
      <c r="P6" s="7">
        <v>0.03</v>
      </c>
      <c r="Q6" s="67" t="s">
        <v>0</v>
      </c>
      <c r="T6" s="37"/>
      <c r="U6" s="24">
        <f>'DEBT MASTERY CALCULATOR'!J68</f>
        <v>100</v>
      </c>
      <c r="V6" s="55" t="s">
        <v>0</v>
      </c>
      <c r="Z6" s="34" t="s">
        <v>8</v>
      </c>
      <c r="AA6" s="34"/>
      <c r="AB6" s="7">
        <v>0.03</v>
      </c>
      <c r="AC6" s="67" t="s">
        <v>0</v>
      </c>
      <c r="AF6" s="37"/>
      <c r="AG6" s="70">
        <f>'DEBT MASTERY CALCULATOR'!J70</f>
        <v>250</v>
      </c>
      <c r="AH6" s="24" t="s">
        <v>0</v>
      </c>
    </row>
    <row r="7" spans="1:36" x14ac:dyDescent="0.2">
      <c r="F7" t="s">
        <v>62</v>
      </c>
      <c r="G7" s="37"/>
      <c r="J7" t="s">
        <v>0</v>
      </c>
      <c r="K7" t="s">
        <v>62</v>
      </c>
      <c r="N7" s="34"/>
      <c r="O7" s="34"/>
      <c r="S7" t="s">
        <v>62</v>
      </c>
      <c r="T7" s="37"/>
      <c r="W7" t="s">
        <v>0</v>
      </c>
      <c r="X7" t="s">
        <v>62</v>
      </c>
      <c r="Z7" s="34"/>
      <c r="AA7" s="34"/>
      <c r="AE7" t="s">
        <v>62</v>
      </c>
      <c r="AF7" s="37"/>
      <c r="AI7" t="s">
        <v>0</v>
      </c>
      <c r="AJ7" t="s">
        <v>62</v>
      </c>
    </row>
    <row r="8" spans="1:36" x14ac:dyDescent="0.2">
      <c r="A8" s="34" t="s">
        <v>36</v>
      </c>
      <c r="C8">
        <f>COUNTIF(C12:C282,"&gt;"&amp;0)</f>
        <v>271</v>
      </c>
      <c r="D8" s="25">
        <f>SUMIF(D12:D284,"&gt;"&amp;0)</f>
        <v>8814.2350589721755</v>
      </c>
      <c r="E8" s="25">
        <f>SUMIF(E12:E284,"&gt;"&amp;0)</f>
        <v>2417.3623475710278</v>
      </c>
      <c r="F8" s="57">
        <f>D8+E8</f>
        <v>11231.597406543204</v>
      </c>
      <c r="G8" s="37"/>
      <c r="H8">
        <f>COUNTIF(I12:I282,"&gt;"&amp;0)</f>
        <v>7</v>
      </c>
      <c r="I8" s="23">
        <f>SUM(I12:I284)</f>
        <v>270.91222281205756</v>
      </c>
      <c r="J8" s="6">
        <f>SUMIF(J12:J282,"&lt;"&amp;H6)</f>
        <v>3000</v>
      </c>
      <c r="K8" s="56">
        <f>I8+J8</f>
        <v>3270.9122228120577</v>
      </c>
      <c r="N8" s="34" t="s">
        <v>36</v>
      </c>
      <c r="O8" s="34"/>
      <c r="P8">
        <f>COUNTIF(P12:P282,"&gt;"&amp;0)</f>
        <v>225</v>
      </c>
      <c r="Q8" s="25">
        <f>SUMIF(Q12:Q284,"&gt;"&amp;0)</f>
        <v>3591.297904554694</v>
      </c>
      <c r="R8" s="25">
        <f>SUMIF(R12:R284,"&gt;"&amp;0)</f>
        <v>2513.1775663115973</v>
      </c>
      <c r="S8" s="57">
        <f>Q8+R8</f>
        <v>6104.4754708662913</v>
      </c>
      <c r="T8" s="37"/>
      <c r="U8">
        <f>COUNTIF(V12:V282,"&gt;"&amp;0)</f>
        <v>37</v>
      </c>
      <c r="V8" s="23">
        <f>SUM(V12:V284)</f>
        <v>1162.3951078214916</v>
      </c>
      <c r="W8" s="6">
        <f>SUMIF(W12:W54,"&lt;"&amp;U6)</f>
        <v>2500</v>
      </c>
      <c r="X8" s="56">
        <f>V8+W8</f>
        <v>3662.3951078214914</v>
      </c>
      <c r="Z8" s="34" t="s">
        <v>36</v>
      </c>
      <c r="AA8" s="34"/>
      <c r="AB8">
        <f>COUNTIF(AB12:AB282,"&gt;"&amp;0)</f>
        <v>183</v>
      </c>
      <c r="AC8" s="25">
        <f>SUMIF(AC12:AC284,"&gt;"&amp;0)</f>
        <v>2779.6114060545183</v>
      </c>
      <c r="AD8" s="25">
        <f>SUMIF(AD12:AD284,"&gt;"&amp;0)</f>
        <v>6519.502388226847</v>
      </c>
      <c r="AE8" s="57">
        <f>AC8+AD8</f>
        <v>9299.1137942813657</v>
      </c>
      <c r="AF8" s="37"/>
      <c r="AG8">
        <f>COUNTIF(AH12:AH282,"&gt;"&amp;0)</f>
        <v>30</v>
      </c>
      <c r="AH8" s="25">
        <f>SUMIF(AH12:AH284,"&gt;"&amp;0)</f>
        <v>959.03374529555902</v>
      </c>
      <c r="AI8" s="6">
        <f>SUMIF(AI12:AI282,"&lt;"&amp;AG6)</f>
        <v>6500</v>
      </c>
      <c r="AJ8" s="56">
        <f>AH8+AI8</f>
        <v>7459.0337452955591</v>
      </c>
    </row>
    <row r="9" spans="1:36" x14ac:dyDescent="0.2">
      <c r="G9" s="37"/>
      <c r="N9" s="34"/>
      <c r="O9" s="34"/>
      <c r="T9" s="37"/>
      <c r="Z9" s="34"/>
      <c r="AA9" s="34"/>
      <c r="AF9" s="37"/>
    </row>
    <row r="10" spans="1:36" x14ac:dyDescent="0.2">
      <c r="A10" s="34" t="s">
        <v>7</v>
      </c>
      <c r="B10" s="34" t="s">
        <v>6</v>
      </c>
      <c r="C10" t="s">
        <v>7</v>
      </c>
      <c r="D10" t="s">
        <v>4</v>
      </c>
      <c r="E10" t="s">
        <v>3</v>
      </c>
      <c r="F10" t="s">
        <v>2</v>
      </c>
      <c r="G10" s="37"/>
      <c r="H10" t="s">
        <v>7</v>
      </c>
      <c r="I10" t="s">
        <v>4</v>
      </c>
      <c r="J10" t="s">
        <v>3</v>
      </c>
      <c r="K10" t="s">
        <v>2</v>
      </c>
      <c r="M10" s="25" t="s">
        <v>61</v>
      </c>
      <c r="N10" s="34" t="s">
        <v>7</v>
      </c>
      <c r="O10" s="34" t="s">
        <v>6</v>
      </c>
      <c r="P10" t="s">
        <v>7</v>
      </c>
      <c r="Q10" t="s">
        <v>4</v>
      </c>
      <c r="R10" t="s">
        <v>3</v>
      </c>
      <c r="S10" t="s">
        <v>2</v>
      </c>
      <c r="T10" s="37"/>
      <c r="U10" t="s">
        <v>7</v>
      </c>
      <c r="V10" t="s">
        <v>4</v>
      </c>
      <c r="W10" t="s">
        <v>3</v>
      </c>
      <c r="X10" t="s">
        <v>2</v>
      </c>
      <c r="Z10" s="34" t="s">
        <v>7</v>
      </c>
      <c r="AA10" s="34" t="s">
        <v>6</v>
      </c>
      <c r="AB10" t="s">
        <v>7</v>
      </c>
      <c r="AC10" t="s">
        <v>4</v>
      </c>
      <c r="AD10" t="s">
        <v>3</v>
      </c>
      <c r="AE10" t="s">
        <v>2</v>
      </c>
      <c r="AF10" s="37"/>
      <c r="AG10" t="s">
        <v>7</v>
      </c>
      <c r="AH10" t="s">
        <v>4</v>
      </c>
      <c r="AI10" t="s">
        <v>3</v>
      </c>
      <c r="AJ10" t="s">
        <v>2</v>
      </c>
    </row>
    <row r="11" spans="1:36" x14ac:dyDescent="0.2">
      <c r="B11" s="39">
        <f ca="1">TODAY()</f>
        <v>44299</v>
      </c>
      <c r="F11" s="6">
        <f>C3</f>
        <v>3000</v>
      </c>
      <c r="G11" s="38"/>
      <c r="K11" s="6">
        <f>H3</f>
        <v>3000</v>
      </c>
      <c r="N11" s="34"/>
      <c r="O11" s="39">
        <f ca="1">TODAY()</f>
        <v>44299</v>
      </c>
      <c r="S11" s="6">
        <f>P3</f>
        <v>2500</v>
      </c>
      <c r="T11" s="38"/>
      <c r="X11" s="6">
        <f>U3</f>
        <v>2500</v>
      </c>
      <c r="Z11" s="34"/>
      <c r="AA11" s="39">
        <f ca="1">TODAY()</f>
        <v>44299</v>
      </c>
      <c r="AE11" s="6">
        <f>AB3</f>
        <v>6500</v>
      </c>
      <c r="AF11" s="38"/>
      <c r="AJ11" s="6">
        <f>AG3</f>
        <v>6500</v>
      </c>
    </row>
    <row r="12" spans="1:36" x14ac:dyDescent="0.2">
      <c r="A12" s="34">
        <v>1</v>
      </c>
      <c r="B12" s="39">
        <f ca="1">B11+30</f>
        <v>44329</v>
      </c>
      <c r="C12" s="6">
        <f>IF(AND(C6*F11&lt;10,D11&gt;0),10,C6*F11)</f>
        <v>90</v>
      </c>
      <c r="D12" s="6">
        <f>IF(C12&lt;10,M3,C4/12*F11)</f>
        <v>70</v>
      </c>
      <c r="E12" s="6">
        <f>IF(C12&lt;10,C12,C12-D12)</f>
        <v>20</v>
      </c>
      <c r="F12" s="6">
        <f>F11-E12</f>
        <v>2980</v>
      </c>
      <c r="G12" s="38"/>
      <c r="H12" s="6">
        <f>IF(K11&gt;H6,H6,K11)</f>
        <v>500</v>
      </c>
      <c r="I12" s="6">
        <f>(H4/12)*K11</f>
        <v>70</v>
      </c>
      <c r="J12" s="6">
        <f t="shared" ref="J12:J44" si="0">IF(H12&lt;H11,H12,H12-I12)</f>
        <v>430</v>
      </c>
      <c r="K12" s="6">
        <f t="shared" ref="K12:K75" si="1">MAX(0,K11-J12)</f>
        <v>2570</v>
      </c>
      <c r="M12" s="25"/>
      <c r="N12" s="34">
        <v>1</v>
      </c>
      <c r="O12" s="39">
        <f ca="1">O11+30</f>
        <v>44329</v>
      </c>
      <c r="P12" s="6">
        <f>IF(AND(P6*S11&lt;10,Q11&gt;0),10,P6*S11)</f>
        <v>75</v>
      </c>
      <c r="Q12" s="6">
        <f>IF(P12&lt;10,0,$P$4/12*S11)</f>
        <v>45.833333333333336</v>
      </c>
      <c r="R12" s="6">
        <f>IF(P12&lt;10,P12,P12-Q12)</f>
        <v>29.166666666666664</v>
      </c>
      <c r="S12" s="6">
        <f>S11-R12</f>
        <v>2470.8333333333335</v>
      </c>
      <c r="T12" s="38"/>
      <c r="U12" s="6">
        <f>IF(X11&gt;$U$6,$U$6,X11)</f>
        <v>100</v>
      </c>
      <c r="V12" s="6">
        <f>($U$4/12)*X11</f>
        <v>45.833333333333336</v>
      </c>
      <c r="W12" s="6">
        <f>IF(U12&lt;U11,U12,U12-V12)</f>
        <v>54.166666666666664</v>
      </c>
      <c r="X12" s="6">
        <f>MAX(0,X11-W12)</f>
        <v>2445.8333333333335</v>
      </c>
      <c r="Z12" s="34">
        <v>1</v>
      </c>
      <c r="AA12" s="39">
        <f ca="1">AA11+30</f>
        <v>44329</v>
      </c>
      <c r="AB12" s="6">
        <f>IF(AND($AB$6*AE11&lt;10,AC11&gt;0),10,$AB$6*AE11)</f>
        <v>195</v>
      </c>
      <c r="AC12" s="6">
        <f>IF(AB12&lt;10,0,$AB$4/12*AE11)</f>
        <v>59.583333333333336</v>
      </c>
      <c r="AD12" s="6">
        <f>IF(AB12&lt;10,AB12,AB12-AC12)</f>
        <v>135.41666666666666</v>
      </c>
      <c r="AE12" s="6">
        <f>AE11-AD12</f>
        <v>6364.583333333333</v>
      </c>
      <c r="AF12" s="38"/>
      <c r="AG12" s="6">
        <f t="shared" ref="AG12:AG75" si="2">IF(AJ11&gt;$AG$6,$AG$6,AJ11)</f>
        <v>250</v>
      </c>
      <c r="AH12" s="6">
        <f>($AG$4/12)*AJ11</f>
        <v>59.583333333333336</v>
      </c>
      <c r="AI12" s="6">
        <f>IF(AG12&lt;AG6,AG12,AG12-AH12)</f>
        <v>190.41666666666666</v>
      </c>
      <c r="AJ12" s="6">
        <f>MAX(0,AJ11-AI12)</f>
        <v>6309.583333333333</v>
      </c>
    </row>
    <row r="13" spans="1:36" x14ac:dyDescent="0.2">
      <c r="A13" s="34">
        <v>2</v>
      </c>
      <c r="B13" s="39">
        <f ca="1">B12+30</f>
        <v>44359</v>
      </c>
      <c r="C13" s="6">
        <f t="shared" ref="C13:C75" si="3">IF(AND($C$6*F12&lt;10,D12&gt;0),10,$C$6*F12)</f>
        <v>89.399999999999991</v>
      </c>
      <c r="D13" s="6">
        <f t="shared" ref="D13:D76" si="4">($C$4/12)*F12</f>
        <v>69.533333333333331</v>
      </c>
      <c r="E13" s="6">
        <f t="shared" ref="E13:E76" si="5">C13-D13</f>
        <v>19.86666666666666</v>
      </c>
      <c r="F13" s="6">
        <f t="shared" ref="F13:F76" si="6">F12-E13</f>
        <v>2960.1333333333332</v>
      </c>
      <c r="G13" s="37"/>
      <c r="H13" s="6">
        <f>IF(K12&gt;$H$6,$H$6,K12)</f>
        <v>500</v>
      </c>
      <c r="I13" s="6">
        <f t="shared" ref="I13:I24" si="7">($H$4/12)*K12</f>
        <v>59.966666666666669</v>
      </c>
      <c r="J13" s="6">
        <f t="shared" si="0"/>
        <v>440.0333333333333</v>
      </c>
      <c r="K13" s="6">
        <f t="shared" si="1"/>
        <v>2129.9666666666667</v>
      </c>
      <c r="N13" s="34">
        <v>2</v>
      </c>
      <c r="O13" s="39">
        <f t="shared" ref="O13:O76" ca="1" si="8">O12+30</f>
        <v>44359</v>
      </c>
      <c r="P13" s="6">
        <f>IF(AND($P$6*S12&lt;10,Q12&gt;0),10,$P$6*S12)</f>
        <v>74.125</v>
      </c>
      <c r="Q13" s="6">
        <f t="shared" ref="Q13:Q76" si="9">IF(P13&lt;10,0,$P$4/12*S12)</f>
        <v>45.298611111111114</v>
      </c>
      <c r="R13" s="6">
        <f t="shared" ref="R13:R76" si="10">P13-Q13</f>
        <v>28.826388888888886</v>
      </c>
      <c r="S13" s="6">
        <f t="shared" ref="S13:S76" si="11">MAX(0,S12-R13)</f>
        <v>2442.0069444444448</v>
      </c>
      <c r="T13" s="37"/>
      <c r="U13" s="6">
        <f t="shared" ref="U13:U19" si="12">IF(X12&gt;$U$6,$U$6,X12)</f>
        <v>100</v>
      </c>
      <c r="V13" s="6">
        <f>($U$4/12)*X12</f>
        <v>44.840277777777779</v>
      </c>
      <c r="W13" s="6">
        <f t="shared" ref="W13:W19" si="13">IF(U13&lt;U12,U13,U13-V13)</f>
        <v>55.159722222222221</v>
      </c>
      <c r="X13" s="6">
        <f t="shared" ref="X13:X19" si="14">MAX(0,X12-W13)</f>
        <v>2390.6736111111113</v>
      </c>
      <c r="Z13" s="34">
        <v>2</v>
      </c>
      <c r="AA13" s="39">
        <f t="shared" ref="AA13:AA76" ca="1" si="15">AA12+30</f>
        <v>44359</v>
      </c>
      <c r="AB13" s="6">
        <f t="shared" ref="AB13:AB76" si="16">IF(AND($AB$6*AE12&lt;10,AC12&gt;0),10,$AB$6*AE12)</f>
        <v>190.93749999999997</v>
      </c>
      <c r="AC13" s="6">
        <f t="shared" ref="AC13:AC76" si="17">IF(AB13&lt;10,0,$AB$4/12*AE12)</f>
        <v>58.342013888888886</v>
      </c>
      <c r="AD13" s="6">
        <f t="shared" ref="AD13:AD76" si="18">AB13-AC13</f>
        <v>132.59548611111109</v>
      </c>
      <c r="AE13" s="6">
        <f t="shared" ref="AE13:AE76" si="19">MAX(0,AE12-AD13)</f>
        <v>6231.9878472222217</v>
      </c>
      <c r="AF13" s="37"/>
      <c r="AG13" s="6">
        <f t="shared" si="2"/>
        <v>250</v>
      </c>
      <c r="AH13" s="6">
        <f>($AG$4/12)*AJ12</f>
        <v>57.837847222222223</v>
      </c>
      <c r="AI13" s="6">
        <f>IF(AG13&lt;AG12,AG13,AG13-AH13)</f>
        <v>192.16215277777778</v>
      </c>
      <c r="AJ13" s="6">
        <f t="shared" ref="AJ13:AJ75" si="20">MAX(0,AJ12-AI13)</f>
        <v>6117.4211805555551</v>
      </c>
    </row>
    <row r="14" spans="1:36" x14ac:dyDescent="0.2">
      <c r="A14" s="34">
        <v>3</v>
      </c>
      <c r="B14" s="39">
        <f ca="1">B13+30</f>
        <v>44389</v>
      </c>
      <c r="C14" s="6">
        <f t="shared" si="3"/>
        <v>88.803999999999988</v>
      </c>
      <c r="D14" s="6">
        <f t="shared" si="4"/>
        <v>69.069777777777773</v>
      </c>
      <c r="E14" s="6">
        <f t="shared" si="5"/>
        <v>19.734222222222215</v>
      </c>
      <c r="F14" s="6">
        <f t="shared" si="6"/>
        <v>2940.3991111111109</v>
      </c>
      <c r="G14" s="37"/>
      <c r="H14" s="6">
        <f t="shared" ref="H14:H76" si="21">IF(K13&gt;$H$6,$H$6,K13)</f>
        <v>500</v>
      </c>
      <c r="I14" s="6">
        <f t="shared" si="7"/>
        <v>49.699222222222225</v>
      </c>
      <c r="J14" s="6">
        <f t="shared" si="0"/>
        <v>450.3007777777778</v>
      </c>
      <c r="K14" s="6">
        <f t="shared" si="1"/>
        <v>1679.665888888889</v>
      </c>
      <c r="N14" s="34">
        <v>3</v>
      </c>
      <c r="O14" s="39">
        <f t="shared" ca="1" si="8"/>
        <v>44389</v>
      </c>
      <c r="P14" s="6">
        <f t="shared" ref="P14:P77" si="22">IF(AND($P$6*S13&lt;10,Q13&gt;0),10,$P$6*S13)</f>
        <v>73.260208333333338</v>
      </c>
      <c r="Q14" s="6">
        <f t="shared" si="9"/>
        <v>44.770127314814822</v>
      </c>
      <c r="R14" s="6">
        <f t="shared" si="10"/>
        <v>28.490081018518516</v>
      </c>
      <c r="S14" s="6">
        <f t="shared" si="11"/>
        <v>2413.5168634259262</v>
      </c>
      <c r="T14" s="37"/>
      <c r="U14" s="6">
        <f t="shared" si="12"/>
        <v>100</v>
      </c>
      <c r="V14" s="6">
        <f>($U$4/12)*X13</f>
        <v>43.829016203703709</v>
      </c>
      <c r="W14" s="6">
        <f t="shared" si="13"/>
        <v>56.170983796296291</v>
      </c>
      <c r="X14" s="6">
        <f t="shared" si="14"/>
        <v>2334.5026273148151</v>
      </c>
      <c r="Z14" s="34">
        <v>3</v>
      </c>
      <c r="AA14" s="39">
        <f t="shared" ca="1" si="15"/>
        <v>44389</v>
      </c>
      <c r="AB14" s="6">
        <f t="shared" si="16"/>
        <v>186.95963541666666</v>
      </c>
      <c r="AC14" s="6">
        <f t="shared" si="17"/>
        <v>57.126555266203702</v>
      </c>
      <c r="AD14" s="6">
        <f t="shared" si="18"/>
        <v>129.83308015046296</v>
      </c>
      <c r="AE14" s="6">
        <f t="shared" si="19"/>
        <v>6102.1547670717591</v>
      </c>
      <c r="AF14" s="37"/>
      <c r="AG14" s="6">
        <f t="shared" si="2"/>
        <v>250</v>
      </c>
      <c r="AH14" s="6">
        <f t="shared" ref="AH14:AH77" si="23">($AG$4/12)*AJ13</f>
        <v>56.076360821759252</v>
      </c>
      <c r="AI14" s="6">
        <f t="shared" ref="AI14:AI77" si="24">IF(AG14&lt;AG13,AG14,AG14-AH14)</f>
        <v>193.92363917824076</v>
      </c>
      <c r="AJ14" s="6">
        <f t="shared" si="20"/>
        <v>5923.4975413773145</v>
      </c>
    </row>
    <row r="15" spans="1:36" x14ac:dyDescent="0.2">
      <c r="A15" s="34">
        <v>4</v>
      </c>
      <c r="B15" s="39">
        <f ca="1">B14+30</f>
        <v>44419</v>
      </c>
      <c r="C15" s="6">
        <f t="shared" si="3"/>
        <v>88.211973333333319</v>
      </c>
      <c r="D15" s="6">
        <f t="shared" si="4"/>
        <v>68.609312592592588</v>
      </c>
      <c r="E15" s="6">
        <f t="shared" si="5"/>
        <v>19.602660740740731</v>
      </c>
      <c r="F15" s="6">
        <f t="shared" si="6"/>
        <v>2920.7964503703702</v>
      </c>
      <c r="G15" s="37"/>
      <c r="H15" s="6">
        <f t="shared" si="21"/>
        <v>500</v>
      </c>
      <c r="I15" s="6">
        <f t="shared" si="7"/>
        <v>39.192204074074077</v>
      </c>
      <c r="J15" s="6">
        <f t="shared" si="0"/>
        <v>460.80779592592592</v>
      </c>
      <c r="K15" s="6">
        <f t="shared" si="1"/>
        <v>1218.8580929629629</v>
      </c>
      <c r="N15" s="34">
        <v>4</v>
      </c>
      <c r="O15" s="39">
        <f t="shared" ca="1" si="8"/>
        <v>44419</v>
      </c>
      <c r="P15" s="6">
        <f t="shared" si="22"/>
        <v>72.40550590277779</v>
      </c>
      <c r="Q15" s="6">
        <f t="shared" si="9"/>
        <v>44.24780916280865</v>
      </c>
      <c r="R15" s="6">
        <f t="shared" si="10"/>
        <v>28.15769673996914</v>
      </c>
      <c r="S15" s="6">
        <f t="shared" si="11"/>
        <v>2385.359166685957</v>
      </c>
      <c r="T15" s="37"/>
      <c r="U15" s="6">
        <f t="shared" si="12"/>
        <v>100</v>
      </c>
      <c r="V15" s="6">
        <f>($U$4/12)*X14</f>
        <v>42.799214834104944</v>
      </c>
      <c r="W15" s="6">
        <f t="shared" si="13"/>
        <v>57.200785165895056</v>
      </c>
      <c r="X15" s="6">
        <f t="shared" si="14"/>
        <v>2277.3018421489201</v>
      </c>
      <c r="Z15" s="34">
        <v>4</v>
      </c>
      <c r="AA15" s="39">
        <f t="shared" ca="1" si="15"/>
        <v>44419</v>
      </c>
      <c r="AB15" s="6">
        <f t="shared" si="16"/>
        <v>183.06464301215277</v>
      </c>
      <c r="AC15" s="6">
        <f t="shared" si="17"/>
        <v>55.936418698157794</v>
      </c>
      <c r="AD15" s="6">
        <f t="shared" si="18"/>
        <v>127.12822431399498</v>
      </c>
      <c r="AE15" s="6">
        <f t="shared" si="19"/>
        <v>5975.0265427577642</v>
      </c>
      <c r="AF15" s="37"/>
      <c r="AG15" s="6">
        <f t="shared" si="2"/>
        <v>250</v>
      </c>
      <c r="AH15" s="6">
        <f t="shared" si="23"/>
        <v>54.298727462625386</v>
      </c>
      <c r="AI15" s="6">
        <f t="shared" si="24"/>
        <v>195.70127253737462</v>
      </c>
      <c r="AJ15" s="6">
        <f t="shared" si="20"/>
        <v>5727.7962688399402</v>
      </c>
    </row>
    <row r="16" spans="1:36" x14ac:dyDescent="0.2">
      <c r="A16" s="34">
        <v>5</v>
      </c>
      <c r="B16" s="39">
        <f ca="1">B15+30</f>
        <v>44449</v>
      </c>
      <c r="C16" s="6">
        <f t="shared" si="3"/>
        <v>87.623893511111106</v>
      </c>
      <c r="D16" s="6">
        <f t="shared" si="4"/>
        <v>68.15191717530864</v>
      </c>
      <c r="E16" s="6">
        <f t="shared" si="5"/>
        <v>19.471976335802466</v>
      </c>
      <c r="F16" s="6">
        <f t="shared" si="6"/>
        <v>2901.3244740345676</v>
      </c>
      <c r="G16" s="37"/>
      <c r="H16" s="6">
        <f t="shared" si="21"/>
        <v>500</v>
      </c>
      <c r="I16" s="6">
        <f t="shared" si="7"/>
        <v>28.440022169135801</v>
      </c>
      <c r="J16" s="6">
        <f t="shared" si="0"/>
        <v>471.55997783086423</v>
      </c>
      <c r="K16" s="6">
        <f t="shared" si="1"/>
        <v>747.2981151320987</v>
      </c>
      <c r="N16" s="34">
        <v>5</v>
      </c>
      <c r="O16" s="39">
        <f t="shared" ca="1" si="8"/>
        <v>44449</v>
      </c>
      <c r="P16" s="6">
        <f t="shared" si="22"/>
        <v>71.560775000578701</v>
      </c>
      <c r="Q16" s="6">
        <f t="shared" si="9"/>
        <v>43.731584722575882</v>
      </c>
      <c r="R16" s="6">
        <f t="shared" si="10"/>
        <v>27.82919027800282</v>
      </c>
      <c r="S16" s="6">
        <f t="shared" si="11"/>
        <v>2357.5299764079541</v>
      </c>
      <c r="T16" s="37"/>
      <c r="U16" s="6">
        <f t="shared" si="12"/>
        <v>100</v>
      </c>
      <c r="V16" s="6">
        <f>($U$4/12)*X15</f>
        <v>41.750533772730201</v>
      </c>
      <c r="W16" s="6">
        <f t="shared" si="13"/>
        <v>58.249466227269799</v>
      </c>
      <c r="X16" s="6">
        <f t="shared" si="14"/>
        <v>2219.0523759216503</v>
      </c>
      <c r="Z16" s="34">
        <v>5</v>
      </c>
      <c r="AA16" s="39">
        <f t="shared" ca="1" si="15"/>
        <v>44449</v>
      </c>
      <c r="AB16" s="6">
        <f t="shared" si="16"/>
        <v>179.25079628273292</v>
      </c>
      <c r="AC16" s="6">
        <f t="shared" si="17"/>
        <v>54.771076641946173</v>
      </c>
      <c r="AD16" s="6">
        <f t="shared" si="18"/>
        <v>124.47971964078675</v>
      </c>
      <c r="AE16" s="6">
        <f t="shared" si="19"/>
        <v>5850.5468231169771</v>
      </c>
      <c r="AF16" s="37"/>
      <c r="AG16" s="6">
        <f t="shared" si="2"/>
        <v>250</v>
      </c>
      <c r="AH16" s="6">
        <f t="shared" si="23"/>
        <v>52.504799131032783</v>
      </c>
      <c r="AI16" s="6">
        <f t="shared" si="24"/>
        <v>197.49520086896723</v>
      </c>
      <c r="AJ16" s="6">
        <f t="shared" si="20"/>
        <v>5530.3010679709732</v>
      </c>
    </row>
    <row r="17" spans="1:36" x14ac:dyDescent="0.2">
      <c r="A17" s="34">
        <v>6</v>
      </c>
      <c r="B17" s="39">
        <f t="shared" ref="B17:B47" ca="1" si="25">B16+30</f>
        <v>44479</v>
      </c>
      <c r="C17" s="6">
        <f t="shared" si="3"/>
        <v>87.039734221037023</v>
      </c>
      <c r="D17" s="6">
        <f t="shared" si="4"/>
        <v>67.697571060806581</v>
      </c>
      <c r="E17" s="6">
        <f t="shared" si="5"/>
        <v>19.342163160230442</v>
      </c>
      <c r="F17" s="6">
        <f t="shared" si="6"/>
        <v>2881.9823108743371</v>
      </c>
      <c r="G17" s="37"/>
      <c r="H17" s="6">
        <f t="shared" si="21"/>
        <v>500</v>
      </c>
      <c r="I17" s="6">
        <f t="shared" si="7"/>
        <v>17.436956019748969</v>
      </c>
      <c r="J17" s="6">
        <f t="shared" si="0"/>
        <v>482.56304398025105</v>
      </c>
      <c r="K17" s="6">
        <f t="shared" si="1"/>
        <v>264.73507115184765</v>
      </c>
      <c r="N17" s="34">
        <v>6</v>
      </c>
      <c r="O17" s="39">
        <f t="shared" ca="1" si="8"/>
        <v>44479</v>
      </c>
      <c r="P17" s="6">
        <f t="shared" si="22"/>
        <v>70.725899292238623</v>
      </c>
      <c r="Q17" s="6">
        <f t="shared" si="9"/>
        <v>43.221382900812493</v>
      </c>
      <c r="R17" s="6">
        <f t="shared" si="10"/>
        <v>27.504516391426129</v>
      </c>
      <c r="S17" s="6">
        <f t="shared" si="11"/>
        <v>2330.0254600165281</v>
      </c>
      <c r="T17" s="37"/>
      <c r="U17" s="6">
        <f t="shared" si="12"/>
        <v>100</v>
      </c>
      <c r="V17" s="6">
        <f>($H$4/12)*X16</f>
        <v>51.777888771505175</v>
      </c>
      <c r="W17" s="6">
        <f t="shared" si="13"/>
        <v>48.222111228494825</v>
      </c>
      <c r="X17" s="6">
        <f t="shared" si="14"/>
        <v>2170.8302646931556</v>
      </c>
      <c r="Z17" s="34">
        <v>6</v>
      </c>
      <c r="AA17" s="39">
        <f t="shared" ca="1" si="15"/>
        <v>44479</v>
      </c>
      <c r="AB17" s="6">
        <f t="shared" si="16"/>
        <v>175.51640469350932</v>
      </c>
      <c r="AC17" s="6">
        <f t="shared" si="17"/>
        <v>53.630012545238955</v>
      </c>
      <c r="AD17" s="6">
        <f t="shared" si="18"/>
        <v>121.88639214827036</v>
      </c>
      <c r="AE17" s="6">
        <f t="shared" si="19"/>
        <v>5728.6604309687064</v>
      </c>
      <c r="AF17" s="37"/>
      <c r="AG17" s="6">
        <f t="shared" si="2"/>
        <v>250</v>
      </c>
      <c r="AH17" s="6">
        <f t="shared" si="23"/>
        <v>50.694426456400585</v>
      </c>
      <c r="AI17" s="6">
        <f t="shared" si="24"/>
        <v>199.30557354359942</v>
      </c>
      <c r="AJ17" s="6">
        <f t="shared" si="20"/>
        <v>5330.9954944273741</v>
      </c>
    </row>
    <row r="18" spans="1:36" x14ac:dyDescent="0.2">
      <c r="A18" s="34">
        <v>7</v>
      </c>
      <c r="B18" s="39">
        <f t="shared" ca="1" si="25"/>
        <v>44509</v>
      </c>
      <c r="C18" s="6">
        <f t="shared" si="3"/>
        <v>86.459469326230106</v>
      </c>
      <c r="D18" s="6">
        <f t="shared" si="4"/>
        <v>67.246253920401202</v>
      </c>
      <c r="E18" s="6">
        <f t="shared" si="5"/>
        <v>19.213215405828905</v>
      </c>
      <c r="F18" s="6">
        <f t="shared" si="6"/>
        <v>2862.7690954685081</v>
      </c>
      <c r="G18" s="37"/>
      <c r="H18" s="6">
        <f t="shared" si="21"/>
        <v>264.73507115184765</v>
      </c>
      <c r="I18" s="6">
        <f t="shared" si="7"/>
        <v>6.1771516602097787</v>
      </c>
      <c r="J18" s="6">
        <f t="shared" si="0"/>
        <v>264.73507115184765</v>
      </c>
      <c r="K18" s="6">
        <f t="shared" si="1"/>
        <v>0</v>
      </c>
      <c r="N18" s="34">
        <v>7</v>
      </c>
      <c r="O18" s="39">
        <f t="shared" ca="1" si="8"/>
        <v>44509</v>
      </c>
      <c r="P18" s="6">
        <f t="shared" si="22"/>
        <v>69.900763800495838</v>
      </c>
      <c r="Q18" s="6">
        <f t="shared" si="9"/>
        <v>42.717133433636349</v>
      </c>
      <c r="R18" s="6">
        <f t="shared" si="10"/>
        <v>27.183630366859489</v>
      </c>
      <c r="S18" s="6">
        <f t="shared" si="11"/>
        <v>2302.8418296496684</v>
      </c>
      <c r="T18" s="37"/>
      <c r="U18" s="6">
        <f t="shared" si="12"/>
        <v>100</v>
      </c>
      <c r="V18" s="6">
        <f>($H$4/12)*X17</f>
        <v>50.652706176173631</v>
      </c>
      <c r="W18" s="6">
        <f t="shared" si="13"/>
        <v>49.347293823826369</v>
      </c>
      <c r="X18" s="6">
        <f t="shared" si="14"/>
        <v>2121.4829708693292</v>
      </c>
      <c r="Z18" s="34">
        <v>7</v>
      </c>
      <c r="AA18" s="39">
        <f t="shared" ca="1" si="15"/>
        <v>44509</v>
      </c>
      <c r="AB18" s="6">
        <f t="shared" si="16"/>
        <v>171.85981292906118</v>
      </c>
      <c r="AC18" s="6">
        <f t="shared" si="17"/>
        <v>52.512720617213141</v>
      </c>
      <c r="AD18" s="6">
        <f t="shared" si="18"/>
        <v>119.34709231184803</v>
      </c>
      <c r="AE18" s="6">
        <f t="shared" si="19"/>
        <v>5609.3133386568579</v>
      </c>
      <c r="AF18" s="37"/>
      <c r="AG18" s="6">
        <f t="shared" si="2"/>
        <v>250</v>
      </c>
      <c r="AH18" s="6">
        <f t="shared" si="23"/>
        <v>48.867458698917595</v>
      </c>
      <c r="AI18" s="6">
        <f t="shared" si="24"/>
        <v>201.1325413010824</v>
      </c>
      <c r="AJ18" s="6">
        <f t="shared" si="20"/>
        <v>5129.8629531262914</v>
      </c>
    </row>
    <row r="19" spans="1:36" x14ac:dyDescent="0.2">
      <c r="A19" s="34">
        <v>8</v>
      </c>
      <c r="B19" s="39">
        <f t="shared" ca="1" si="25"/>
        <v>44539</v>
      </c>
      <c r="C19" s="6">
        <f t="shared" si="3"/>
        <v>85.883072864055237</v>
      </c>
      <c r="D19" s="6">
        <f t="shared" si="4"/>
        <v>66.797945560931865</v>
      </c>
      <c r="E19" s="6">
        <f t="shared" si="5"/>
        <v>19.085127303123372</v>
      </c>
      <c r="F19" s="6">
        <f t="shared" si="6"/>
        <v>2843.6839681653846</v>
      </c>
      <c r="G19" s="37"/>
      <c r="H19" s="6">
        <f t="shared" si="21"/>
        <v>0</v>
      </c>
      <c r="I19" s="6">
        <f t="shared" si="7"/>
        <v>0</v>
      </c>
      <c r="J19" s="6">
        <f t="shared" si="0"/>
        <v>0</v>
      </c>
      <c r="K19" s="6">
        <f t="shared" si="1"/>
        <v>0</v>
      </c>
      <c r="N19" s="34">
        <v>8</v>
      </c>
      <c r="O19" s="39">
        <f t="shared" ca="1" si="8"/>
        <v>44539</v>
      </c>
      <c r="P19" s="6">
        <f t="shared" si="22"/>
        <v>69.085254889490045</v>
      </c>
      <c r="Q19" s="6">
        <f t="shared" si="9"/>
        <v>42.218766876910585</v>
      </c>
      <c r="R19" s="6">
        <f t="shared" si="10"/>
        <v>26.86648801257946</v>
      </c>
      <c r="S19" s="6">
        <f t="shared" si="11"/>
        <v>2275.9753416370891</v>
      </c>
      <c r="T19" s="37"/>
      <c r="U19" s="6">
        <f t="shared" si="12"/>
        <v>100</v>
      </c>
      <c r="V19" s="6">
        <f>($H$4/12)*X18</f>
        <v>49.501269320284351</v>
      </c>
      <c r="W19" s="6">
        <f t="shared" si="13"/>
        <v>50.498730679715649</v>
      </c>
      <c r="X19" s="6">
        <f t="shared" si="14"/>
        <v>2070.9842401896135</v>
      </c>
      <c r="Z19" s="34">
        <v>8</v>
      </c>
      <c r="AA19" s="39">
        <f t="shared" ca="1" si="15"/>
        <v>44539</v>
      </c>
      <c r="AB19" s="6">
        <f t="shared" si="16"/>
        <v>168.27940015970574</v>
      </c>
      <c r="AC19" s="6">
        <f t="shared" si="17"/>
        <v>51.418705604354528</v>
      </c>
      <c r="AD19" s="6">
        <f t="shared" si="18"/>
        <v>116.86069455535122</v>
      </c>
      <c r="AE19" s="6">
        <f t="shared" si="19"/>
        <v>5492.4526441015068</v>
      </c>
      <c r="AF19" s="37"/>
      <c r="AG19" s="6">
        <f t="shared" si="2"/>
        <v>250</v>
      </c>
      <c r="AH19" s="6">
        <f t="shared" si="23"/>
        <v>47.023743736991001</v>
      </c>
      <c r="AI19" s="6">
        <f t="shared" si="24"/>
        <v>202.97625626300899</v>
      </c>
      <c r="AJ19" s="6">
        <f t="shared" si="20"/>
        <v>4926.8866968632819</v>
      </c>
    </row>
    <row r="20" spans="1:36" x14ac:dyDescent="0.2">
      <c r="A20" s="34">
        <v>9</v>
      </c>
      <c r="B20" s="39">
        <f t="shared" ca="1" si="25"/>
        <v>44569</v>
      </c>
      <c r="C20" s="6">
        <f t="shared" si="3"/>
        <v>85.310519044961538</v>
      </c>
      <c r="D20" s="6">
        <f t="shared" si="4"/>
        <v>66.35262592385898</v>
      </c>
      <c r="E20" s="6">
        <f t="shared" si="5"/>
        <v>18.957893121102558</v>
      </c>
      <c r="F20" s="6">
        <f t="shared" si="6"/>
        <v>2824.726075044282</v>
      </c>
      <c r="G20" s="37"/>
      <c r="H20" s="6">
        <f t="shared" si="21"/>
        <v>0</v>
      </c>
      <c r="I20" s="6">
        <f t="shared" si="7"/>
        <v>0</v>
      </c>
      <c r="J20" s="6">
        <f t="shared" si="0"/>
        <v>0</v>
      </c>
      <c r="K20" s="6">
        <f t="shared" si="1"/>
        <v>0</v>
      </c>
      <c r="N20" s="34">
        <v>9</v>
      </c>
      <c r="O20" s="39">
        <f t="shared" ca="1" si="8"/>
        <v>44569</v>
      </c>
      <c r="P20" s="6">
        <f t="shared" si="22"/>
        <v>68.279260249112667</v>
      </c>
      <c r="Q20" s="6">
        <f t="shared" si="9"/>
        <v>41.726214596679966</v>
      </c>
      <c r="R20" s="6">
        <f t="shared" si="10"/>
        <v>26.553045652432701</v>
      </c>
      <c r="S20" s="6">
        <f t="shared" si="11"/>
        <v>2249.4222959846566</v>
      </c>
      <c r="T20" s="37"/>
      <c r="U20" s="6">
        <f t="shared" ref="U20:U34" si="26">IF(X19&gt;$U$6,$U$6,X19)</f>
        <v>100</v>
      </c>
      <c r="V20" s="6">
        <f t="shared" ref="V20:V34" si="27">($H$4/12)*X19</f>
        <v>48.322965604424319</v>
      </c>
      <c r="W20" s="6">
        <f t="shared" ref="W20:W34" si="28">IF(U20&lt;U19,U20,U20-V20)</f>
        <v>51.677034395575681</v>
      </c>
      <c r="X20" s="6">
        <f t="shared" ref="X20:X34" si="29">MAX(0,X19-W20)</f>
        <v>2019.3072057940378</v>
      </c>
      <c r="Z20" s="34">
        <v>9</v>
      </c>
      <c r="AA20" s="39">
        <f t="shared" ca="1" si="15"/>
        <v>44569</v>
      </c>
      <c r="AB20" s="6">
        <f t="shared" si="16"/>
        <v>164.7735793230452</v>
      </c>
      <c r="AC20" s="6">
        <f t="shared" si="17"/>
        <v>50.347482570930481</v>
      </c>
      <c r="AD20" s="6">
        <f t="shared" si="18"/>
        <v>114.42609675211472</v>
      </c>
      <c r="AE20" s="6">
        <f t="shared" si="19"/>
        <v>5378.0265473493919</v>
      </c>
      <c r="AF20" s="37"/>
      <c r="AG20" s="6">
        <f t="shared" si="2"/>
        <v>250</v>
      </c>
      <c r="AH20" s="6">
        <f t="shared" si="23"/>
        <v>45.163128054580085</v>
      </c>
      <c r="AI20" s="6">
        <f t="shared" si="24"/>
        <v>204.83687194541992</v>
      </c>
      <c r="AJ20" s="6">
        <f t="shared" si="20"/>
        <v>4722.0498249178618</v>
      </c>
    </row>
    <row r="21" spans="1:36" x14ac:dyDescent="0.2">
      <c r="A21" s="34">
        <v>10</v>
      </c>
      <c r="B21" s="39">
        <f t="shared" ca="1" si="25"/>
        <v>44599</v>
      </c>
      <c r="C21" s="6">
        <f t="shared" si="3"/>
        <v>84.741782251328459</v>
      </c>
      <c r="D21" s="6">
        <f t="shared" si="4"/>
        <v>65.910275084366589</v>
      </c>
      <c r="E21" s="6">
        <f t="shared" si="5"/>
        <v>18.83150716696187</v>
      </c>
      <c r="F21" s="6">
        <f t="shared" si="6"/>
        <v>2805.8945678773202</v>
      </c>
      <c r="G21" s="37"/>
      <c r="H21" s="6">
        <f t="shared" si="21"/>
        <v>0</v>
      </c>
      <c r="I21" s="6">
        <f t="shared" si="7"/>
        <v>0</v>
      </c>
      <c r="J21" s="6">
        <f t="shared" si="0"/>
        <v>0</v>
      </c>
      <c r="K21" s="6">
        <f t="shared" si="1"/>
        <v>0</v>
      </c>
      <c r="N21" s="34">
        <v>10</v>
      </c>
      <c r="O21" s="39">
        <f t="shared" ca="1" si="8"/>
        <v>44599</v>
      </c>
      <c r="P21" s="6">
        <f t="shared" si="22"/>
        <v>67.482668879539688</v>
      </c>
      <c r="Q21" s="6">
        <f t="shared" si="9"/>
        <v>41.239408759718707</v>
      </c>
      <c r="R21" s="6">
        <f t="shared" si="10"/>
        <v>26.243260119820981</v>
      </c>
      <c r="S21" s="6">
        <f t="shared" si="11"/>
        <v>2223.1790358648354</v>
      </c>
      <c r="T21" s="37"/>
      <c r="U21" s="6">
        <f t="shared" si="26"/>
        <v>100</v>
      </c>
      <c r="V21" s="6">
        <f t="shared" si="27"/>
        <v>47.11716813519422</v>
      </c>
      <c r="W21" s="6">
        <f t="shared" si="28"/>
        <v>52.88283186480578</v>
      </c>
      <c r="X21" s="6">
        <f t="shared" si="29"/>
        <v>1966.4243739292319</v>
      </c>
      <c r="Z21" s="34">
        <v>10</v>
      </c>
      <c r="AA21" s="39">
        <f t="shared" ca="1" si="15"/>
        <v>44599</v>
      </c>
      <c r="AB21" s="6">
        <f t="shared" si="16"/>
        <v>161.34079642048175</v>
      </c>
      <c r="AC21" s="6">
        <f t="shared" si="17"/>
        <v>49.298576684036092</v>
      </c>
      <c r="AD21" s="6">
        <f t="shared" si="18"/>
        <v>112.04221973644566</v>
      </c>
      <c r="AE21" s="6">
        <f t="shared" si="19"/>
        <v>5265.9843276129459</v>
      </c>
      <c r="AF21" s="37"/>
      <c r="AG21" s="6">
        <f t="shared" si="2"/>
        <v>250</v>
      </c>
      <c r="AH21" s="6">
        <f t="shared" si="23"/>
        <v>43.285456728413735</v>
      </c>
      <c r="AI21" s="6">
        <f t="shared" si="24"/>
        <v>206.71454327158625</v>
      </c>
      <c r="AJ21" s="6">
        <f t="shared" si="20"/>
        <v>4515.3352816462757</v>
      </c>
    </row>
    <row r="22" spans="1:36" x14ac:dyDescent="0.2">
      <c r="A22" s="34">
        <v>11</v>
      </c>
      <c r="B22" s="39">
        <f t="shared" ca="1" si="25"/>
        <v>44629</v>
      </c>
      <c r="C22" s="6">
        <f t="shared" si="3"/>
        <v>84.176837036319611</v>
      </c>
      <c r="D22" s="6">
        <f t="shared" si="4"/>
        <v>65.470873250470802</v>
      </c>
      <c r="E22" s="6">
        <f t="shared" si="5"/>
        <v>18.705963785848809</v>
      </c>
      <c r="F22" s="6">
        <f t="shared" si="6"/>
        <v>2787.1886040914715</v>
      </c>
      <c r="G22" s="37"/>
      <c r="H22" s="6">
        <f t="shared" si="21"/>
        <v>0</v>
      </c>
      <c r="I22" s="6">
        <f t="shared" si="7"/>
        <v>0</v>
      </c>
      <c r="J22" s="6">
        <f t="shared" si="0"/>
        <v>0</v>
      </c>
      <c r="K22" s="6">
        <f t="shared" si="1"/>
        <v>0</v>
      </c>
      <c r="N22" s="34">
        <v>11</v>
      </c>
      <c r="O22" s="39">
        <f t="shared" ca="1" si="8"/>
        <v>44629</v>
      </c>
      <c r="P22" s="6">
        <f t="shared" si="22"/>
        <v>66.695371075945062</v>
      </c>
      <c r="Q22" s="6">
        <f t="shared" si="9"/>
        <v>40.758282324188649</v>
      </c>
      <c r="R22" s="6">
        <f t="shared" si="10"/>
        <v>25.937088751756413</v>
      </c>
      <c r="S22" s="6">
        <f t="shared" si="11"/>
        <v>2197.2419471130788</v>
      </c>
      <c r="T22" s="37"/>
      <c r="U22" s="6">
        <f t="shared" si="26"/>
        <v>100</v>
      </c>
      <c r="V22" s="6">
        <f t="shared" si="27"/>
        <v>45.883235391682078</v>
      </c>
      <c r="W22" s="6">
        <f t="shared" si="28"/>
        <v>54.116764608317922</v>
      </c>
      <c r="X22" s="6">
        <f t="shared" si="29"/>
        <v>1912.307609320914</v>
      </c>
      <c r="Z22" s="34">
        <v>11</v>
      </c>
      <c r="AA22" s="39">
        <f t="shared" ca="1" si="15"/>
        <v>44629</v>
      </c>
      <c r="AB22" s="6">
        <f t="shared" si="16"/>
        <v>157.97952982838837</v>
      </c>
      <c r="AC22" s="6">
        <f t="shared" si="17"/>
        <v>48.271523003118674</v>
      </c>
      <c r="AD22" s="6">
        <f t="shared" si="18"/>
        <v>109.70800682526969</v>
      </c>
      <c r="AE22" s="6">
        <f t="shared" si="19"/>
        <v>5156.276320787676</v>
      </c>
      <c r="AF22" s="37"/>
      <c r="AG22" s="6">
        <f t="shared" si="2"/>
        <v>250</v>
      </c>
      <c r="AH22" s="6">
        <f t="shared" si="23"/>
        <v>41.390573415090863</v>
      </c>
      <c r="AI22" s="6">
        <f t="shared" si="24"/>
        <v>208.60942658490913</v>
      </c>
      <c r="AJ22" s="6">
        <f t="shared" si="20"/>
        <v>4306.7258550613669</v>
      </c>
    </row>
    <row r="23" spans="1:36" x14ac:dyDescent="0.2">
      <c r="A23" s="34">
        <v>12</v>
      </c>
      <c r="B23" s="39">
        <f t="shared" ca="1" si="25"/>
        <v>44659</v>
      </c>
      <c r="C23" s="6">
        <f t="shared" si="3"/>
        <v>83.615658122744136</v>
      </c>
      <c r="D23" s="6">
        <f t="shared" si="4"/>
        <v>65.034400762134339</v>
      </c>
      <c r="E23" s="6">
        <f t="shared" si="5"/>
        <v>18.581257360609797</v>
      </c>
      <c r="F23" s="6">
        <f t="shared" si="6"/>
        <v>2768.6073467308615</v>
      </c>
      <c r="G23" s="37"/>
      <c r="H23" s="6">
        <f t="shared" si="21"/>
        <v>0</v>
      </c>
      <c r="I23" s="6">
        <f t="shared" si="7"/>
        <v>0</v>
      </c>
      <c r="J23" s="6">
        <f t="shared" si="0"/>
        <v>0</v>
      </c>
      <c r="K23" s="6">
        <f t="shared" si="1"/>
        <v>0</v>
      </c>
      <c r="N23" s="34">
        <v>12</v>
      </c>
      <c r="O23" s="39">
        <f t="shared" ca="1" si="8"/>
        <v>44659</v>
      </c>
      <c r="P23" s="6">
        <f t="shared" si="22"/>
        <v>65.917258413392361</v>
      </c>
      <c r="Q23" s="6">
        <f t="shared" si="9"/>
        <v>40.282769030406442</v>
      </c>
      <c r="R23" s="6">
        <f t="shared" si="10"/>
        <v>25.634489382985919</v>
      </c>
      <c r="S23" s="6">
        <f t="shared" si="11"/>
        <v>2171.6074577300928</v>
      </c>
      <c r="T23" s="37"/>
      <c r="U23" s="6">
        <f t="shared" si="26"/>
        <v>100</v>
      </c>
      <c r="V23" s="6">
        <f t="shared" si="27"/>
        <v>44.620510884154662</v>
      </c>
      <c r="W23" s="6">
        <f t="shared" si="28"/>
        <v>55.379489115845338</v>
      </c>
      <c r="X23" s="6">
        <f t="shared" si="29"/>
        <v>1856.9281202050686</v>
      </c>
      <c r="Z23" s="34">
        <v>12</v>
      </c>
      <c r="AA23" s="39">
        <f t="shared" ca="1" si="15"/>
        <v>44659</v>
      </c>
      <c r="AB23" s="6">
        <f t="shared" si="16"/>
        <v>154.68828962363028</v>
      </c>
      <c r="AC23" s="6">
        <f t="shared" si="17"/>
        <v>47.265866273887028</v>
      </c>
      <c r="AD23" s="6">
        <f t="shared" si="18"/>
        <v>107.42242334974326</v>
      </c>
      <c r="AE23" s="6">
        <f t="shared" si="19"/>
        <v>5048.8538974379326</v>
      </c>
      <c r="AF23" s="37"/>
      <c r="AG23" s="6">
        <f t="shared" si="2"/>
        <v>250</v>
      </c>
      <c r="AH23" s="6">
        <f t="shared" si="23"/>
        <v>39.478320338062531</v>
      </c>
      <c r="AI23" s="6">
        <f t="shared" si="24"/>
        <v>210.52167966193747</v>
      </c>
      <c r="AJ23" s="6">
        <f t="shared" si="20"/>
        <v>4096.204175399429</v>
      </c>
    </row>
    <row r="24" spans="1:36" x14ac:dyDescent="0.2">
      <c r="A24" s="34">
        <v>13</v>
      </c>
      <c r="B24" s="39">
        <f t="shared" ca="1" si="25"/>
        <v>44689</v>
      </c>
      <c r="C24" s="6">
        <f t="shared" si="3"/>
        <v>83.058220401925837</v>
      </c>
      <c r="D24" s="6">
        <f t="shared" si="4"/>
        <v>64.600838090386773</v>
      </c>
      <c r="E24" s="6">
        <f t="shared" si="5"/>
        <v>18.457382311539064</v>
      </c>
      <c r="F24" s="6">
        <f t="shared" si="6"/>
        <v>2750.1499644193223</v>
      </c>
      <c r="G24" s="37"/>
      <c r="H24" s="6">
        <f t="shared" si="21"/>
        <v>0</v>
      </c>
      <c r="I24" s="6">
        <f t="shared" si="7"/>
        <v>0</v>
      </c>
      <c r="J24" s="6">
        <f t="shared" si="0"/>
        <v>0</v>
      </c>
      <c r="K24" s="6">
        <f t="shared" si="1"/>
        <v>0</v>
      </c>
      <c r="N24" s="34">
        <v>13</v>
      </c>
      <c r="O24" s="39">
        <f t="shared" ca="1" si="8"/>
        <v>44689</v>
      </c>
      <c r="P24" s="6">
        <f t="shared" si="22"/>
        <v>65.148223731902789</v>
      </c>
      <c r="Q24" s="6">
        <f t="shared" si="9"/>
        <v>39.812803391718369</v>
      </c>
      <c r="R24" s="6">
        <f t="shared" si="10"/>
        <v>25.33542034018442</v>
      </c>
      <c r="S24" s="6">
        <f t="shared" si="11"/>
        <v>2146.2720373899083</v>
      </c>
      <c r="T24" s="37"/>
      <c r="U24" s="6">
        <f t="shared" si="26"/>
        <v>100</v>
      </c>
      <c r="V24" s="6">
        <f t="shared" si="27"/>
        <v>43.328322804784932</v>
      </c>
      <c r="W24" s="6">
        <f t="shared" si="28"/>
        <v>56.671677195215068</v>
      </c>
      <c r="X24" s="6">
        <f t="shared" si="29"/>
        <v>1800.2564430098535</v>
      </c>
      <c r="Z24" s="34">
        <v>13</v>
      </c>
      <c r="AA24" s="39">
        <f t="shared" ca="1" si="15"/>
        <v>44689</v>
      </c>
      <c r="AB24" s="6">
        <f t="shared" si="16"/>
        <v>151.46561692313796</v>
      </c>
      <c r="AC24" s="6">
        <f t="shared" si="17"/>
        <v>46.281160726514379</v>
      </c>
      <c r="AD24" s="6">
        <f t="shared" si="18"/>
        <v>105.18445619662359</v>
      </c>
      <c r="AE24" s="6">
        <f t="shared" si="19"/>
        <v>4943.669441241309</v>
      </c>
      <c r="AF24" s="37"/>
      <c r="AG24" s="6">
        <f t="shared" si="2"/>
        <v>250</v>
      </c>
      <c r="AH24" s="6">
        <f t="shared" si="23"/>
        <v>37.548538274494767</v>
      </c>
      <c r="AI24" s="6">
        <f t="shared" si="24"/>
        <v>212.45146172550523</v>
      </c>
      <c r="AJ24" s="6">
        <f t="shared" si="20"/>
        <v>3883.7527136739236</v>
      </c>
    </row>
    <row r="25" spans="1:36" x14ac:dyDescent="0.2">
      <c r="A25" s="34">
        <v>14</v>
      </c>
      <c r="B25" s="39">
        <f t="shared" ca="1" si="25"/>
        <v>44719</v>
      </c>
      <c r="C25" s="6">
        <f t="shared" si="3"/>
        <v>82.504498932579665</v>
      </c>
      <c r="D25" s="6">
        <f t="shared" si="4"/>
        <v>64.170165836450849</v>
      </c>
      <c r="E25" s="6">
        <f t="shared" si="5"/>
        <v>18.334333096128816</v>
      </c>
      <c r="F25" s="6">
        <f t="shared" si="6"/>
        <v>2731.8156313231934</v>
      </c>
      <c r="G25" s="37"/>
      <c r="H25" s="6">
        <f t="shared" si="21"/>
        <v>0</v>
      </c>
      <c r="I25" s="6">
        <f t="shared" ref="I25:I32" si="30">($H$4/12)*K24</f>
        <v>0</v>
      </c>
      <c r="J25" s="6">
        <f t="shared" si="0"/>
        <v>0</v>
      </c>
      <c r="K25" s="6">
        <f t="shared" si="1"/>
        <v>0</v>
      </c>
      <c r="N25" s="34">
        <v>14</v>
      </c>
      <c r="O25" s="39">
        <f t="shared" ca="1" si="8"/>
        <v>44719</v>
      </c>
      <c r="P25" s="6">
        <f t="shared" si="22"/>
        <v>64.388161121697252</v>
      </c>
      <c r="Q25" s="6">
        <f t="shared" si="9"/>
        <v>39.348320685481653</v>
      </c>
      <c r="R25" s="6">
        <f t="shared" si="10"/>
        <v>25.039840436215599</v>
      </c>
      <c r="S25" s="6">
        <f t="shared" si="11"/>
        <v>2121.2321969536929</v>
      </c>
      <c r="T25" s="37"/>
      <c r="U25" s="6">
        <f t="shared" si="26"/>
        <v>100</v>
      </c>
      <c r="V25" s="6">
        <f t="shared" si="27"/>
        <v>42.005983670229917</v>
      </c>
      <c r="W25" s="6">
        <f t="shared" si="28"/>
        <v>57.994016329770083</v>
      </c>
      <c r="X25" s="6">
        <f t="shared" si="29"/>
        <v>1742.2624266800833</v>
      </c>
      <c r="Z25" s="34">
        <v>14</v>
      </c>
      <c r="AA25" s="39">
        <f t="shared" ca="1" si="15"/>
        <v>44719</v>
      </c>
      <c r="AB25" s="6">
        <f t="shared" si="16"/>
        <v>148.31008323723927</v>
      </c>
      <c r="AC25" s="6">
        <f t="shared" si="17"/>
        <v>45.316969878045334</v>
      </c>
      <c r="AD25" s="6">
        <f t="shared" si="18"/>
        <v>102.99311335919393</v>
      </c>
      <c r="AE25" s="6">
        <f t="shared" si="19"/>
        <v>4840.6763278821154</v>
      </c>
      <c r="AF25" s="37"/>
      <c r="AG25" s="6">
        <f t="shared" si="2"/>
        <v>250</v>
      </c>
      <c r="AH25" s="6">
        <f t="shared" si="23"/>
        <v>35.601066542010969</v>
      </c>
      <c r="AI25" s="6">
        <f t="shared" si="24"/>
        <v>214.39893345798902</v>
      </c>
      <c r="AJ25" s="6">
        <f t="shared" si="20"/>
        <v>3669.3537802159344</v>
      </c>
    </row>
    <row r="26" spans="1:36" x14ac:dyDescent="0.2">
      <c r="A26" s="34">
        <v>15</v>
      </c>
      <c r="B26" s="39">
        <f t="shared" ca="1" si="25"/>
        <v>44749</v>
      </c>
      <c r="C26" s="6">
        <f t="shared" si="3"/>
        <v>81.954468939695801</v>
      </c>
      <c r="D26" s="6">
        <f t="shared" si="4"/>
        <v>63.742364730874513</v>
      </c>
      <c r="E26" s="6">
        <f t="shared" si="5"/>
        <v>18.212104208821287</v>
      </c>
      <c r="F26" s="6">
        <f t="shared" si="6"/>
        <v>2713.6035271143724</v>
      </c>
      <c r="G26" s="37"/>
      <c r="H26" s="6">
        <f t="shared" si="21"/>
        <v>0</v>
      </c>
      <c r="I26" s="6">
        <f t="shared" si="30"/>
        <v>0</v>
      </c>
      <c r="J26" s="6">
        <f t="shared" si="0"/>
        <v>0</v>
      </c>
      <c r="K26" s="6">
        <f t="shared" si="1"/>
        <v>0</v>
      </c>
      <c r="N26" s="34">
        <v>15</v>
      </c>
      <c r="O26" s="39">
        <f t="shared" ca="1" si="8"/>
        <v>44749</v>
      </c>
      <c r="P26" s="6">
        <f t="shared" si="22"/>
        <v>63.636965908610783</v>
      </c>
      <c r="Q26" s="6">
        <f t="shared" si="9"/>
        <v>38.889256944151036</v>
      </c>
      <c r="R26" s="6">
        <f t="shared" si="10"/>
        <v>24.747708964459747</v>
      </c>
      <c r="S26" s="6">
        <f t="shared" si="11"/>
        <v>2096.484487989233</v>
      </c>
      <c r="T26" s="37"/>
      <c r="U26" s="6">
        <f t="shared" si="26"/>
        <v>100</v>
      </c>
      <c r="V26" s="6">
        <f t="shared" si="27"/>
        <v>40.652789955868613</v>
      </c>
      <c r="W26" s="6">
        <f t="shared" si="28"/>
        <v>59.347210044131387</v>
      </c>
      <c r="X26" s="6">
        <f t="shared" si="29"/>
        <v>1682.915216635952</v>
      </c>
      <c r="Z26" s="34">
        <v>15</v>
      </c>
      <c r="AA26" s="39">
        <f t="shared" ca="1" si="15"/>
        <v>44749</v>
      </c>
      <c r="AB26" s="6">
        <f t="shared" si="16"/>
        <v>145.22028983646345</v>
      </c>
      <c r="AC26" s="6">
        <f t="shared" si="17"/>
        <v>44.372866338919394</v>
      </c>
      <c r="AD26" s="6">
        <f t="shared" si="18"/>
        <v>100.84742349754406</v>
      </c>
      <c r="AE26" s="6">
        <f t="shared" si="19"/>
        <v>4739.8289043845716</v>
      </c>
      <c r="AF26" s="37"/>
      <c r="AG26" s="6">
        <f t="shared" si="2"/>
        <v>250</v>
      </c>
      <c r="AH26" s="6">
        <f t="shared" si="23"/>
        <v>33.635742985312731</v>
      </c>
      <c r="AI26" s="6">
        <f t="shared" si="24"/>
        <v>216.36425701468727</v>
      </c>
      <c r="AJ26" s="6">
        <f t="shared" si="20"/>
        <v>3452.9895232012473</v>
      </c>
    </row>
    <row r="27" spans="1:36" x14ac:dyDescent="0.2">
      <c r="A27" s="34">
        <v>16</v>
      </c>
      <c r="B27" s="39">
        <f t="shared" ca="1" si="25"/>
        <v>44779</v>
      </c>
      <c r="C27" s="6">
        <f t="shared" si="3"/>
        <v>81.408105813431163</v>
      </c>
      <c r="D27" s="6">
        <f t="shared" si="4"/>
        <v>63.317415632668691</v>
      </c>
      <c r="E27" s="6">
        <f t="shared" si="5"/>
        <v>18.090690180762472</v>
      </c>
      <c r="F27" s="6">
        <f t="shared" si="6"/>
        <v>2695.5128369336098</v>
      </c>
      <c r="G27" s="37"/>
      <c r="H27" s="6">
        <f t="shared" si="21"/>
        <v>0</v>
      </c>
      <c r="I27" s="6">
        <f t="shared" si="30"/>
        <v>0</v>
      </c>
      <c r="J27" s="6">
        <f t="shared" si="0"/>
        <v>0</v>
      </c>
      <c r="K27" s="6">
        <f t="shared" si="1"/>
        <v>0</v>
      </c>
      <c r="N27" s="34">
        <v>16</v>
      </c>
      <c r="O27" s="39">
        <f t="shared" ca="1" si="8"/>
        <v>44779</v>
      </c>
      <c r="P27" s="6">
        <f t="shared" si="22"/>
        <v>62.894534639676991</v>
      </c>
      <c r="Q27" s="6">
        <f t="shared" si="9"/>
        <v>38.435548946469275</v>
      </c>
      <c r="R27" s="6">
        <f t="shared" si="10"/>
        <v>24.458985693207715</v>
      </c>
      <c r="S27" s="6">
        <f t="shared" si="11"/>
        <v>2072.0255022960255</v>
      </c>
      <c r="T27" s="37"/>
      <c r="U27" s="6">
        <f t="shared" si="26"/>
        <v>100</v>
      </c>
      <c r="V27" s="6">
        <f t="shared" si="27"/>
        <v>39.268021721505548</v>
      </c>
      <c r="W27" s="6">
        <f t="shared" si="28"/>
        <v>60.731978278494452</v>
      </c>
      <c r="X27" s="6">
        <f t="shared" si="29"/>
        <v>1622.1832383574576</v>
      </c>
      <c r="Z27" s="34">
        <v>16</v>
      </c>
      <c r="AA27" s="39">
        <f t="shared" ca="1" si="15"/>
        <v>44779</v>
      </c>
      <c r="AB27" s="6">
        <f t="shared" si="16"/>
        <v>142.19486713153714</v>
      </c>
      <c r="AC27" s="6">
        <f t="shared" si="17"/>
        <v>43.448431623525238</v>
      </c>
      <c r="AD27" s="6">
        <f t="shared" si="18"/>
        <v>98.746435508011899</v>
      </c>
      <c r="AE27" s="6">
        <f t="shared" si="19"/>
        <v>4641.0824688765597</v>
      </c>
      <c r="AF27" s="37"/>
      <c r="AG27" s="6">
        <f t="shared" si="2"/>
        <v>250</v>
      </c>
      <c r="AH27" s="6">
        <f t="shared" si="23"/>
        <v>31.6524039626781</v>
      </c>
      <c r="AI27" s="6">
        <f t="shared" si="24"/>
        <v>218.34759603732189</v>
      </c>
      <c r="AJ27" s="6">
        <f t="shared" si="20"/>
        <v>3234.6419271639252</v>
      </c>
    </row>
    <row r="28" spans="1:36" x14ac:dyDescent="0.2">
      <c r="A28" s="34">
        <v>17</v>
      </c>
      <c r="B28" s="39">
        <f t="shared" ca="1" si="25"/>
        <v>44809</v>
      </c>
      <c r="C28" s="6">
        <f t="shared" si="3"/>
        <v>80.865385108008297</v>
      </c>
      <c r="D28" s="6">
        <f t="shared" si="4"/>
        <v>62.895299528450899</v>
      </c>
      <c r="E28" s="6">
        <f t="shared" si="5"/>
        <v>17.970085579557399</v>
      </c>
      <c r="F28" s="6">
        <f t="shared" si="6"/>
        <v>2677.5427513540526</v>
      </c>
      <c r="G28" s="37"/>
      <c r="H28" s="6">
        <f t="shared" si="21"/>
        <v>0</v>
      </c>
      <c r="I28" s="6">
        <f t="shared" si="30"/>
        <v>0</v>
      </c>
      <c r="J28" s="6">
        <f t="shared" si="0"/>
        <v>0</v>
      </c>
      <c r="K28" s="6">
        <f t="shared" si="1"/>
        <v>0</v>
      </c>
      <c r="N28" s="34">
        <v>17</v>
      </c>
      <c r="O28" s="39">
        <f t="shared" ca="1" si="8"/>
        <v>44809</v>
      </c>
      <c r="P28" s="6">
        <f t="shared" si="22"/>
        <v>62.160765068880764</v>
      </c>
      <c r="Q28" s="6">
        <f t="shared" si="9"/>
        <v>37.987134208760466</v>
      </c>
      <c r="R28" s="6">
        <f t="shared" si="10"/>
        <v>24.173630860120298</v>
      </c>
      <c r="S28" s="6">
        <f t="shared" si="11"/>
        <v>2047.8518714359052</v>
      </c>
      <c r="T28" s="37"/>
      <c r="U28" s="6">
        <f t="shared" si="26"/>
        <v>100</v>
      </c>
      <c r="V28" s="6">
        <f t="shared" si="27"/>
        <v>37.850942228340678</v>
      </c>
      <c r="W28" s="6">
        <f t="shared" si="28"/>
        <v>62.149057771659322</v>
      </c>
      <c r="X28" s="6">
        <f t="shared" si="29"/>
        <v>1560.0341805857984</v>
      </c>
      <c r="Z28" s="34">
        <v>17</v>
      </c>
      <c r="AA28" s="39">
        <f t="shared" ca="1" si="15"/>
        <v>44809</v>
      </c>
      <c r="AB28" s="6">
        <f t="shared" si="16"/>
        <v>139.23247406629679</v>
      </c>
      <c r="AC28" s="6">
        <f t="shared" si="17"/>
        <v>42.5432559647018</v>
      </c>
      <c r="AD28" s="6">
        <f t="shared" si="18"/>
        <v>96.689218101594989</v>
      </c>
      <c r="AE28" s="6">
        <f t="shared" si="19"/>
        <v>4544.3932507749651</v>
      </c>
      <c r="AF28" s="37"/>
      <c r="AG28" s="6">
        <f t="shared" si="2"/>
        <v>250</v>
      </c>
      <c r="AH28" s="6">
        <f t="shared" si="23"/>
        <v>29.650884332335981</v>
      </c>
      <c r="AI28" s="6">
        <f t="shared" si="24"/>
        <v>220.34911566766402</v>
      </c>
      <c r="AJ28" s="6">
        <f t="shared" si="20"/>
        <v>3014.292811496261</v>
      </c>
    </row>
    <row r="29" spans="1:36" x14ac:dyDescent="0.2">
      <c r="A29" s="34">
        <v>18</v>
      </c>
      <c r="B29" s="39">
        <f t="shared" ca="1" si="25"/>
        <v>44839</v>
      </c>
      <c r="C29" s="6">
        <f t="shared" si="3"/>
        <v>80.326282540621577</v>
      </c>
      <c r="D29" s="6">
        <f t="shared" si="4"/>
        <v>62.475997531594565</v>
      </c>
      <c r="E29" s="6">
        <f t="shared" si="5"/>
        <v>17.850285009027012</v>
      </c>
      <c r="F29" s="6">
        <f t="shared" si="6"/>
        <v>2659.6924663450254</v>
      </c>
      <c r="G29" s="37"/>
      <c r="H29" s="6">
        <f t="shared" si="21"/>
        <v>0</v>
      </c>
      <c r="I29" s="6">
        <f t="shared" si="30"/>
        <v>0</v>
      </c>
      <c r="J29" s="6">
        <f t="shared" si="0"/>
        <v>0</v>
      </c>
      <c r="K29" s="6">
        <f t="shared" si="1"/>
        <v>0</v>
      </c>
      <c r="N29" s="34">
        <v>18</v>
      </c>
      <c r="O29" s="39">
        <f t="shared" ca="1" si="8"/>
        <v>44839</v>
      </c>
      <c r="P29" s="6">
        <f t="shared" si="22"/>
        <v>61.43555614307715</v>
      </c>
      <c r="Q29" s="6">
        <f t="shared" si="9"/>
        <v>37.543950976324929</v>
      </c>
      <c r="R29" s="6">
        <f t="shared" si="10"/>
        <v>23.891605166752221</v>
      </c>
      <c r="S29" s="6">
        <f t="shared" si="11"/>
        <v>2023.960266269153</v>
      </c>
      <c r="T29" s="37"/>
      <c r="U29" s="6">
        <f t="shared" si="26"/>
        <v>100</v>
      </c>
      <c r="V29" s="6">
        <f t="shared" si="27"/>
        <v>36.400797547001964</v>
      </c>
      <c r="W29" s="6">
        <f t="shared" si="28"/>
        <v>63.599202452998036</v>
      </c>
      <c r="X29" s="6">
        <f t="shared" si="29"/>
        <v>1496.4349781328003</v>
      </c>
      <c r="Z29" s="34">
        <v>18</v>
      </c>
      <c r="AA29" s="39">
        <f t="shared" ca="1" si="15"/>
        <v>44839</v>
      </c>
      <c r="AB29" s="6">
        <f t="shared" si="16"/>
        <v>136.33179752324895</v>
      </c>
      <c r="AC29" s="6">
        <f t="shared" si="17"/>
        <v>41.656938132103846</v>
      </c>
      <c r="AD29" s="6">
        <f t="shared" si="18"/>
        <v>94.674859391145105</v>
      </c>
      <c r="AE29" s="6">
        <f t="shared" si="19"/>
        <v>4449.7183913838198</v>
      </c>
      <c r="AF29" s="37"/>
      <c r="AG29" s="6">
        <f t="shared" si="2"/>
        <v>250</v>
      </c>
      <c r="AH29" s="6">
        <f t="shared" si="23"/>
        <v>27.631017438715727</v>
      </c>
      <c r="AI29" s="6">
        <f t="shared" si="24"/>
        <v>222.36898256128427</v>
      </c>
      <c r="AJ29" s="6">
        <f t="shared" si="20"/>
        <v>2791.9238289349769</v>
      </c>
    </row>
    <row r="30" spans="1:36" x14ac:dyDescent="0.2">
      <c r="A30" s="34">
        <v>19</v>
      </c>
      <c r="B30" s="39">
        <f t="shared" ca="1" si="25"/>
        <v>44869</v>
      </c>
      <c r="C30" s="6">
        <f t="shared" si="3"/>
        <v>79.790773990350758</v>
      </c>
      <c r="D30" s="6">
        <f t="shared" si="4"/>
        <v>62.05949088138393</v>
      </c>
      <c r="E30" s="6">
        <f t="shared" si="5"/>
        <v>17.731283108966828</v>
      </c>
      <c r="F30" s="6">
        <f t="shared" si="6"/>
        <v>2641.9611832360588</v>
      </c>
      <c r="G30" s="37"/>
      <c r="H30" s="6">
        <f t="shared" si="21"/>
        <v>0</v>
      </c>
      <c r="I30" s="6">
        <f t="shared" si="30"/>
        <v>0</v>
      </c>
      <c r="J30" s="6">
        <f t="shared" si="0"/>
        <v>0</v>
      </c>
      <c r="K30" s="6">
        <f t="shared" si="1"/>
        <v>0</v>
      </c>
      <c r="N30" s="34">
        <v>19</v>
      </c>
      <c r="O30" s="39">
        <f t="shared" ca="1" si="8"/>
        <v>44869</v>
      </c>
      <c r="P30" s="6">
        <f t="shared" si="22"/>
        <v>60.718807988074587</v>
      </c>
      <c r="Q30" s="6">
        <f t="shared" si="9"/>
        <v>37.105938214934469</v>
      </c>
      <c r="R30" s="6">
        <f t="shared" si="10"/>
        <v>23.612869773140119</v>
      </c>
      <c r="S30" s="6">
        <f t="shared" si="11"/>
        <v>2000.3473964960128</v>
      </c>
      <c r="T30" s="37"/>
      <c r="U30" s="6">
        <f t="shared" si="26"/>
        <v>100</v>
      </c>
      <c r="V30" s="6">
        <f t="shared" si="27"/>
        <v>34.916816156432006</v>
      </c>
      <c r="W30" s="6">
        <f t="shared" si="28"/>
        <v>65.083183843567994</v>
      </c>
      <c r="X30" s="6">
        <f t="shared" si="29"/>
        <v>1431.3517942892324</v>
      </c>
      <c r="Z30" s="34">
        <v>19</v>
      </c>
      <c r="AA30" s="39">
        <f t="shared" ca="1" si="15"/>
        <v>44869</v>
      </c>
      <c r="AB30" s="6">
        <f t="shared" si="16"/>
        <v>133.4915517415146</v>
      </c>
      <c r="AC30" s="6">
        <f t="shared" si="17"/>
        <v>40.789085254351683</v>
      </c>
      <c r="AD30" s="6">
        <f t="shared" si="18"/>
        <v>92.702466487162923</v>
      </c>
      <c r="AE30" s="6">
        <f t="shared" si="19"/>
        <v>4357.0159248966565</v>
      </c>
      <c r="AF30" s="37"/>
      <c r="AG30" s="6">
        <f t="shared" si="2"/>
        <v>250</v>
      </c>
      <c r="AH30" s="6">
        <f t="shared" si="23"/>
        <v>25.592635098570621</v>
      </c>
      <c r="AI30" s="6">
        <f t="shared" si="24"/>
        <v>224.40736490142939</v>
      </c>
      <c r="AJ30" s="6">
        <f t="shared" si="20"/>
        <v>2567.5164640335474</v>
      </c>
    </row>
    <row r="31" spans="1:36" x14ac:dyDescent="0.2">
      <c r="A31" s="34">
        <v>20</v>
      </c>
      <c r="B31" s="39">
        <f t="shared" ca="1" si="25"/>
        <v>44899</v>
      </c>
      <c r="C31" s="6">
        <f t="shared" si="3"/>
        <v>79.258835497081762</v>
      </c>
      <c r="D31" s="6">
        <f t="shared" si="4"/>
        <v>61.645760942174711</v>
      </c>
      <c r="E31" s="6">
        <f t="shared" si="5"/>
        <v>17.613074554907051</v>
      </c>
      <c r="F31" s="6">
        <f t="shared" si="6"/>
        <v>2624.3481086811516</v>
      </c>
      <c r="G31" s="37"/>
      <c r="H31" s="6">
        <f t="shared" si="21"/>
        <v>0</v>
      </c>
      <c r="I31" s="6">
        <f t="shared" si="30"/>
        <v>0</v>
      </c>
      <c r="J31" s="6">
        <f t="shared" si="0"/>
        <v>0</v>
      </c>
      <c r="K31" s="6">
        <f t="shared" si="1"/>
        <v>0</v>
      </c>
      <c r="N31" s="34">
        <v>20</v>
      </c>
      <c r="O31" s="39">
        <f t="shared" ca="1" si="8"/>
        <v>44899</v>
      </c>
      <c r="P31" s="6">
        <f t="shared" si="22"/>
        <v>60.01042189488038</v>
      </c>
      <c r="Q31" s="6">
        <f t="shared" si="9"/>
        <v>36.6730356024269</v>
      </c>
      <c r="R31" s="6">
        <f t="shared" si="10"/>
        <v>23.337386292453481</v>
      </c>
      <c r="S31" s="6">
        <f t="shared" si="11"/>
        <v>1977.0100102035594</v>
      </c>
      <c r="T31" s="37"/>
      <c r="U31" s="6">
        <f t="shared" si="26"/>
        <v>100</v>
      </c>
      <c r="V31" s="6">
        <f t="shared" si="27"/>
        <v>33.398208533415428</v>
      </c>
      <c r="W31" s="6">
        <f t="shared" si="28"/>
        <v>66.601791466584572</v>
      </c>
      <c r="X31" s="6">
        <f t="shared" si="29"/>
        <v>1364.750002822648</v>
      </c>
      <c r="Z31" s="34">
        <v>20</v>
      </c>
      <c r="AA31" s="39">
        <f t="shared" ca="1" si="15"/>
        <v>44899</v>
      </c>
      <c r="AB31" s="6">
        <f t="shared" si="16"/>
        <v>130.7104777468997</v>
      </c>
      <c r="AC31" s="6">
        <f t="shared" si="17"/>
        <v>39.939312644886016</v>
      </c>
      <c r="AD31" s="6">
        <f t="shared" si="18"/>
        <v>90.771165102013683</v>
      </c>
      <c r="AE31" s="6">
        <f t="shared" si="19"/>
        <v>4266.244759794643</v>
      </c>
      <c r="AF31" s="37"/>
      <c r="AG31" s="6">
        <f t="shared" si="2"/>
        <v>250</v>
      </c>
      <c r="AH31" s="6">
        <f t="shared" si="23"/>
        <v>23.535567586974185</v>
      </c>
      <c r="AI31" s="6">
        <f t="shared" si="24"/>
        <v>226.4644324130258</v>
      </c>
      <c r="AJ31" s="6">
        <f t="shared" si="20"/>
        <v>2341.0520316205216</v>
      </c>
    </row>
    <row r="32" spans="1:36" x14ac:dyDescent="0.2">
      <c r="A32" s="34">
        <v>21</v>
      </c>
      <c r="B32" s="39">
        <f t="shared" ca="1" si="25"/>
        <v>44929</v>
      </c>
      <c r="C32" s="6">
        <f t="shared" si="3"/>
        <v>78.730443260434541</v>
      </c>
      <c r="D32" s="6">
        <f t="shared" si="4"/>
        <v>61.234789202560208</v>
      </c>
      <c r="E32" s="6">
        <f t="shared" si="5"/>
        <v>17.495654057874333</v>
      </c>
      <c r="F32" s="6">
        <f t="shared" si="6"/>
        <v>2606.8524546232775</v>
      </c>
      <c r="G32" s="37"/>
      <c r="H32" s="6">
        <f t="shared" si="21"/>
        <v>0</v>
      </c>
      <c r="I32" s="6">
        <f t="shared" si="30"/>
        <v>0</v>
      </c>
      <c r="J32" s="6">
        <f t="shared" si="0"/>
        <v>0</v>
      </c>
      <c r="K32" s="6">
        <f t="shared" si="1"/>
        <v>0</v>
      </c>
      <c r="N32" s="34">
        <v>21</v>
      </c>
      <c r="O32" s="39">
        <f t="shared" ca="1" si="8"/>
        <v>44929</v>
      </c>
      <c r="P32" s="6">
        <f t="shared" si="22"/>
        <v>59.310300306106782</v>
      </c>
      <c r="Q32" s="6">
        <f t="shared" si="9"/>
        <v>36.245183520398591</v>
      </c>
      <c r="R32" s="6">
        <f t="shared" si="10"/>
        <v>23.065116785708192</v>
      </c>
      <c r="S32" s="6">
        <f t="shared" si="11"/>
        <v>1953.9448934178513</v>
      </c>
      <c r="T32" s="37"/>
      <c r="U32" s="6">
        <f t="shared" si="26"/>
        <v>100</v>
      </c>
      <c r="V32" s="6">
        <f t="shared" si="27"/>
        <v>31.844166732528453</v>
      </c>
      <c r="W32" s="6">
        <f t="shared" si="28"/>
        <v>68.15583326747155</v>
      </c>
      <c r="X32" s="6">
        <f t="shared" si="29"/>
        <v>1296.5941695551764</v>
      </c>
      <c r="Z32" s="34">
        <v>21</v>
      </c>
      <c r="AA32" s="39">
        <f t="shared" ca="1" si="15"/>
        <v>44929</v>
      </c>
      <c r="AB32" s="6">
        <f t="shared" si="16"/>
        <v>127.98734279383929</v>
      </c>
      <c r="AC32" s="6">
        <f t="shared" si="17"/>
        <v>39.107243631450892</v>
      </c>
      <c r="AD32" s="6">
        <f t="shared" si="18"/>
        <v>88.880099162388404</v>
      </c>
      <c r="AE32" s="6">
        <f t="shared" si="19"/>
        <v>4177.3646606322545</v>
      </c>
      <c r="AF32" s="37"/>
      <c r="AG32" s="6">
        <f t="shared" si="2"/>
        <v>250</v>
      </c>
      <c r="AH32" s="6">
        <f t="shared" si="23"/>
        <v>21.459643623188114</v>
      </c>
      <c r="AI32" s="6">
        <f t="shared" si="24"/>
        <v>228.54035637681187</v>
      </c>
      <c r="AJ32" s="6">
        <f t="shared" si="20"/>
        <v>2112.5116752437098</v>
      </c>
    </row>
    <row r="33" spans="1:36" x14ac:dyDescent="0.2">
      <c r="A33" s="34">
        <v>22</v>
      </c>
      <c r="B33" s="39">
        <f t="shared" ca="1" si="25"/>
        <v>44959</v>
      </c>
      <c r="C33" s="6">
        <f t="shared" si="3"/>
        <v>78.205573638698326</v>
      </c>
      <c r="D33" s="6">
        <f t="shared" si="4"/>
        <v>60.826557274543141</v>
      </c>
      <c r="E33" s="6">
        <f t="shared" si="5"/>
        <v>17.379016364155184</v>
      </c>
      <c r="F33" s="6">
        <f t="shared" si="6"/>
        <v>2589.4734382591223</v>
      </c>
      <c r="G33" s="37"/>
      <c r="H33" s="6">
        <f t="shared" si="21"/>
        <v>0</v>
      </c>
      <c r="I33" s="6">
        <f t="shared" ref="I33:I43" si="31">($H$4/12)*K32</f>
        <v>0</v>
      </c>
      <c r="J33" s="6">
        <f t="shared" si="0"/>
        <v>0</v>
      </c>
      <c r="K33" s="6">
        <f t="shared" si="1"/>
        <v>0</v>
      </c>
      <c r="N33" s="34">
        <v>22</v>
      </c>
      <c r="O33" s="39">
        <f t="shared" ca="1" si="8"/>
        <v>44959</v>
      </c>
      <c r="P33" s="6">
        <f t="shared" si="22"/>
        <v>58.618346802535534</v>
      </c>
      <c r="Q33" s="6">
        <f t="shared" si="9"/>
        <v>35.82232304599394</v>
      </c>
      <c r="R33" s="6">
        <f t="shared" si="10"/>
        <v>22.796023756541594</v>
      </c>
      <c r="S33" s="6">
        <f t="shared" si="11"/>
        <v>1931.1488696613096</v>
      </c>
      <c r="T33" s="37"/>
      <c r="U33" s="6">
        <f t="shared" si="26"/>
        <v>100</v>
      </c>
      <c r="V33" s="6">
        <f t="shared" si="27"/>
        <v>30.253863956287454</v>
      </c>
      <c r="W33" s="6">
        <f t="shared" si="28"/>
        <v>69.746136043712539</v>
      </c>
      <c r="X33" s="6">
        <f t="shared" si="29"/>
        <v>1226.8480335114639</v>
      </c>
      <c r="Z33" s="34">
        <v>22</v>
      </c>
      <c r="AA33" s="39">
        <f t="shared" ca="1" si="15"/>
        <v>44959</v>
      </c>
      <c r="AB33" s="6">
        <f t="shared" si="16"/>
        <v>125.32093981896763</v>
      </c>
      <c r="AC33" s="6">
        <f t="shared" si="17"/>
        <v>38.292509389129002</v>
      </c>
      <c r="AD33" s="6">
        <f t="shared" si="18"/>
        <v>87.028430429838636</v>
      </c>
      <c r="AE33" s="6">
        <f t="shared" si="19"/>
        <v>4090.3362302024161</v>
      </c>
      <c r="AF33" s="37"/>
      <c r="AG33" s="6">
        <f t="shared" si="2"/>
        <v>250</v>
      </c>
      <c r="AH33" s="6">
        <f t="shared" si="23"/>
        <v>19.364690356400672</v>
      </c>
      <c r="AI33" s="6">
        <f t="shared" si="24"/>
        <v>230.63530964359933</v>
      </c>
      <c r="AJ33" s="6">
        <f t="shared" si="20"/>
        <v>1881.8763656001104</v>
      </c>
    </row>
    <row r="34" spans="1:36" x14ac:dyDescent="0.2">
      <c r="A34" s="34">
        <v>23</v>
      </c>
      <c r="B34" s="39">
        <f t="shared" ca="1" si="25"/>
        <v>44989</v>
      </c>
      <c r="C34" s="6">
        <f t="shared" si="3"/>
        <v>77.684203147773673</v>
      </c>
      <c r="D34" s="6">
        <f t="shared" si="4"/>
        <v>60.421046892712859</v>
      </c>
      <c r="E34" s="6">
        <f t="shared" si="5"/>
        <v>17.263156255060814</v>
      </c>
      <c r="F34" s="6">
        <f t="shared" si="6"/>
        <v>2572.2102820040614</v>
      </c>
      <c r="G34" s="37"/>
      <c r="H34" s="6">
        <f t="shared" si="21"/>
        <v>0</v>
      </c>
      <c r="I34" s="6">
        <f t="shared" si="31"/>
        <v>0</v>
      </c>
      <c r="J34" s="6">
        <f t="shared" si="0"/>
        <v>0</v>
      </c>
      <c r="K34" s="6">
        <f t="shared" si="1"/>
        <v>0</v>
      </c>
      <c r="N34" s="34">
        <v>23</v>
      </c>
      <c r="O34" s="39">
        <f t="shared" ca="1" si="8"/>
        <v>44989</v>
      </c>
      <c r="P34" s="6">
        <f t="shared" si="22"/>
        <v>57.934466089839283</v>
      </c>
      <c r="Q34" s="6">
        <f t="shared" si="9"/>
        <v>35.404395943790675</v>
      </c>
      <c r="R34" s="6">
        <f t="shared" si="10"/>
        <v>22.530070146048608</v>
      </c>
      <c r="S34" s="6">
        <f t="shared" si="11"/>
        <v>1908.6187995152611</v>
      </c>
      <c r="T34" s="37"/>
      <c r="U34" s="6">
        <f t="shared" si="26"/>
        <v>100</v>
      </c>
      <c r="V34" s="6">
        <f t="shared" si="27"/>
        <v>28.626454115267492</v>
      </c>
      <c r="W34" s="6">
        <f t="shared" si="28"/>
        <v>71.373545884732508</v>
      </c>
      <c r="X34" s="6">
        <f t="shared" si="29"/>
        <v>1155.4744876267314</v>
      </c>
      <c r="Z34" s="34">
        <v>23</v>
      </c>
      <c r="AA34" s="39">
        <f t="shared" ca="1" si="15"/>
        <v>44989</v>
      </c>
      <c r="AB34" s="6">
        <f t="shared" si="16"/>
        <v>122.71008690607248</v>
      </c>
      <c r="AC34" s="6">
        <f t="shared" si="17"/>
        <v>37.494748776855481</v>
      </c>
      <c r="AD34" s="6">
        <f t="shared" si="18"/>
        <v>85.215338129217002</v>
      </c>
      <c r="AE34" s="6">
        <f t="shared" si="19"/>
        <v>4005.1208920731992</v>
      </c>
      <c r="AF34" s="37"/>
      <c r="AG34" s="6">
        <f t="shared" si="2"/>
        <v>250</v>
      </c>
      <c r="AH34" s="6">
        <f t="shared" si="23"/>
        <v>17.250533351334344</v>
      </c>
      <c r="AI34" s="6">
        <f t="shared" si="24"/>
        <v>232.74946664866565</v>
      </c>
      <c r="AJ34" s="6">
        <f t="shared" si="20"/>
        <v>1649.1268989514447</v>
      </c>
    </row>
    <row r="35" spans="1:36" x14ac:dyDescent="0.2">
      <c r="A35" s="34">
        <v>24</v>
      </c>
      <c r="B35" s="39">
        <f t="shared" ca="1" si="25"/>
        <v>45019</v>
      </c>
      <c r="C35" s="6">
        <f t="shared" si="3"/>
        <v>77.16630846012184</v>
      </c>
      <c r="D35" s="6">
        <f t="shared" si="4"/>
        <v>60.018239913428104</v>
      </c>
      <c r="E35" s="6">
        <f t="shared" si="5"/>
        <v>17.148068546693736</v>
      </c>
      <c r="F35" s="6">
        <f t="shared" si="6"/>
        <v>2555.0622134573678</v>
      </c>
      <c r="G35" s="37"/>
      <c r="H35" s="6">
        <f t="shared" si="21"/>
        <v>0</v>
      </c>
      <c r="I35" s="6">
        <f t="shared" si="31"/>
        <v>0</v>
      </c>
      <c r="J35" s="6">
        <f t="shared" si="0"/>
        <v>0</v>
      </c>
      <c r="K35" s="6">
        <f t="shared" si="1"/>
        <v>0</v>
      </c>
      <c r="N35" s="34">
        <v>24</v>
      </c>
      <c r="O35" s="39">
        <f t="shared" ca="1" si="8"/>
        <v>45019</v>
      </c>
      <c r="P35" s="6">
        <f t="shared" si="22"/>
        <v>57.258563985457833</v>
      </c>
      <c r="Q35" s="6">
        <f t="shared" si="9"/>
        <v>34.991344657779784</v>
      </c>
      <c r="R35" s="6">
        <f t="shared" si="10"/>
        <v>22.267219327678049</v>
      </c>
      <c r="S35" s="6">
        <f t="shared" si="11"/>
        <v>1886.3515801875831</v>
      </c>
      <c r="T35" s="37"/>
      <c r="U35" s="6">
        <f t="shared" ref="U35:U46" si="32">IF(X34&gt;$U$6,$U$6,X34)</f>
        <v>100</v>
      </c>
      <c r="V35" s="6">
        <f t="shared" ref="V35:V46" si="33">($H$4/12)*X34</f>
        <v>26.961071377957065</v>
      </c>
      <c r="W35" s="6">
        <f t="shared" ref="W35:W46" si="34">IF(U35&lt;U34,U35,U35-V35)</f>
        <v>73.038928622042931</v>
      </c>
      <c r="X35" s="6">
        <f t="shared" ref="X35:X46" si="35">MAX(0,X34-W35)</f>
        <v>1082.4355590046885</v>
      </c>
      <c r="Z35" s="34">
        <v>24</v>
      </c>
      <c r="AA35" s="39">
        <f t="shared" ca="1" si="15"/>
        <v>45019</v>
      </c>
      <c r="AB35" s="6">
        <f t="shared" si="16"/>
        <v>120.15362676219597</v>
      </c>
      <c r="AC35" s="6">
        <f t="shared" si="17"/>
        <v>36.713608177337662</v>
      </c>
      <c r="AD35" s="6">
        <f t="shared" si="18"/>
        <v>83.440018584858308</v>
      </c>
      <c r="AE35" s="6">
        <f t="shared" si="19"/>
        <v>3921.6808734883407</v>
      </c>
      <c r="AF35" s="37"/>
      <c r="AG35" s="6">
        <f t="shared" si="2"/>
        <v>250</v>
      </c>
      <c r="AH35" s="6">
        <f t="shared" si="23"/>
        <v>15.116996573721575</v>
      </c>
      <c r="AI35" s="6">
        <f t="shared" si="24"/>
        <v>234.88300342627844</v>
      </c>
      <c r="AJ35" s="6">
        <f t="shared" si="20"/>
        <v>1414.2438955251662</v>
      </c>
    </row>
    <row r="36" spans="1:36" x14ac:dyDescent="0.2">
      <c r="A36" s="34">
        <v>25</v>
      </c>
      <c r="B36" s="39">
        <f t="shared" ca="1" si="25"/>
        <v>45049</v>
      </c>
      <c r="C36" s="6">
        <f t="shared" si="3"/>
        <v>76.65186640372103</v>
      </c>
      <c r="D36" s="6">
        <f t="shared" si="4"/>
        <v>59.618118314005251</v>
      </c>
      <c r="E36" s="6">
        <f t="shared" si="5"/>
        <v>17.033748089715779</v>
      </c>
      <c r="F36" s="6">
        <f t="shared" si="6"/>
        <v>2538.0284653676522</v>
      </c>
      <c r="G36" s="37"/>
      <c r="H36" s="6">
        <f t="shared" si="21"/>
        <v>0</v>
      </c>
      <c r="I36" s="6">
        <f t="shared" si="31"/>
        <v>0</v>
      </c>
      <c r="J36" s="6">
        <f t="shared" si="0"/>
        <v>0</v>
      </c>
      <c r="K36" s="6">
        <f t="shared" si="1"/>
        <v>0</v>
      </c>
      <c r="N36" s="34">
        <v>25</v>
      </c>
      <c r="O36" s="39">
        <f t="shared" ca="1" si="8"/>
        <v>45049</v>
      </c>
      <c r="P36" s="6">
        <f t="shared" si="22"/>
        <v>56.59054740562749</v>
      </c>
      <c r="Q36" s="6">
        <f t="shared" si="9"/>
        <v>34.583112303439023</v>
      </c>
      <c r="R36" s="6">
        <f t="shared" si="10"/>
        <v>22.007435102188467</v>
      </c>
      <c r="S36" s="6">
        <f t="shared" si="11"/>
        <v>1864.3441450853945</v>
      </c>
      <c r="T36" s="37"/>
      <c r="U36" s="6">
        <f t="shared" si="32"/>
        <v>100</v>
      </c>
      <c r="V36" s="6">
        <f t="shared" si="33"/>
        <v>25.256829710109397</v>
      </c>
      <c r="W36" s="6">
        <f t="shared" si="34"/>
        <v>74.7431702898906</v>
      </c>
      <c r="X36" s="6">
        <f t="shared" si="35"/>
        <v>1007.6923887147979</v>
      </c>
      <c r="Z36" s="34">
        <v>25</v>
      </c>
      <c r="AA36" s="39">
        <f t="shared" ca="1" si="15"/>
        <v>45049</v>
      </c>
      <c r="AB36" s="6">
        <f t="shared" si="16"/>
        <v>117.65042620465022</v>
      </c>
      <c r="AC36" s="6">
        <f t="shared" si="17"/>
        <v>35.948741340309788</v>
      </c>
      <c r="AD36" s="6">
        <f t="shared" si="18"/>
        <v>81.701684864340422</v>
      </c>
      <c r="AE36" s="6">
        <f t="shared" si="19"/>
        <v>3839.9791886240005</v>
      </c>
      <c r="AF36" s="37"/>
      <c r="AG36" s="6">
        <f t="shared" si="2"/>
        <v>250</v>
      </c>
      <c r="AH36" s="6">
        <f t="shared" si="23"/>
        <v>12.963902375647356</v>
      </c>
      <c r="AI36" s="6">
        <f t="shared" si="24"/>
        <v>237.03609762435264</v>
      </c>
      <c r="AJ36" s="6">
        <f t="shared" si="20"/>
        <v>1177.2077979008136</v>
      </c>
    </row>
    <row r="37" spans="1:36" x14ac:dyDescent="0.2">
      <c r="A37" s="34">
        <v>26</v>
      </c>
      <c r="B37" s="39">
        <f t="shared" ca="1" si="25"/>
        <v>45079</v>
      </c>
      <c r="C37" s="6">
        <f t="shared" si="3"/>
        <v>76.140853961029563</v>
      </c>
      <c r="D37" s="6">
        <f t="shared" si="4"/>
        <v>59.220664191911887</v>
      </c>
      <c r="E37" s="6">
        <f t="shared" si="5"/>
        <v>16.920189769117677</v>
      </c>
      <c r="F37" s="6">
        <f t="shared" si="6"/>
        <v>2521.1082755985344</v>
      </c>
      <c r="G37" s="37"/>
      <c r="H37" s="6">
        <f t="shared" si="21"/>
        <v>0</v>
      </c>
      <c r="I37" s="6">
        <f t="shared" si="31"/>
        <v>0</v>
      </c>
      <c r="J37" s="6">
        <f t="shared" si="0"/>
        <v>0</v>
      </c>
      <c r="K37" s="6">
        <f t="shared" si="1"/>
        <v>0</v>
      </c>
      <c r="N37" s="34">
        <v>26</v>
      </c>
      <c r="O37" s="39">
        <f t="shared" ca="1" si="8"/>
        <v>45079</v>
      </c>
      <c r="P37" s="6">
        <f t="shared" si="22"/>
        <v>55.930324352561833</v>
      </c>
      <c r="Q37" s="6">
        <f t="shared" si="9"/>
        <v>34.179642659898903</v>
      </c>
      <c r="R37" s="6">
        <f t="shared" si="10"/>
        <v>21.75068169266293</v>
      </c>
      <c r="S37" s="6">
        <f t="shared" si="11"/>
        <v>1842.5934633927316</v>
      </c>
      <c r="T37" s="37"/>
      <c r="U37" s="6">
        <f t="shared" si="32"/>
        <v>100</v>
      </c>
      <c r="V37" s="6">
        <f t="shared" si="33"/>
        <v>23.512822403345286</v>
      </c>
      <c r="W37" s="6">
        <f t="shared" si="34"/>
        <v>76.487177596654718</v>
      </c>
      <c r="X37" s="6">
        <f t="shared" si="35"/>
        <v>931.2052111181431</v>
      </c>
      <c r="Z37" s="34">
        <v>26</v>
      </c>
      <c r="AA37" s="39">
        <f t="shared" ca="1" si="15"/>
        <v>45079</v>
      </c>
      <c r="AB37" s="6">
        <f t="shared" si="16"/>
        <v>115.19937565872002</v>
      </c>
      <c r="AC37" s="6">
        <f t="shared" si="17"/>
        <v>35.199809229053336</v>
      </c>
      <c r="AD37" s="6">
        <f t="shared" si="18"/>
        <v>79.999566429666686</v>
      </c>
      <c r="AE37" s="6">
        <f t="shared" si="19"/>
        <v>3759.9796221943338</v>
      </c>
      <c r="AF37" s="37"/>
      <c r="AG37" s="6">
        <f t="shared" si="2"/>
        <v>250</v>
      </c>
      <c r="AH37" s="6">
        <f t="shared" si="23"/>
        <v>10.791071480757457</v>
      </c>
      <c r="AI37" s="6">
        <f t="shared" si="24"/>
        <v>239.20892851924253</v>
      </c>
      <c r="AJ37" s="6">
        <f t="shared" si="20"/>
        <v>937.99886938157101</v>
      </c>
    </row>
    <row r="38" spans="1:36" x14ac:dyDescent="0.2">
      <c r="A38" s="34">
        <v>27</v>
      </c>
      <c r="B38" s="39">
        <f t="shared" ca="1" si="25"/>
        <v>45109</v>
      </c>
      <c r="C38" s="6">
        <f t="shared" si="3"/>
        <v>75.633248267956034</v>
      </c>
      <c r="D38" s="6">
        <f t="shared" si="4"/>
        <v>58.825859763965809</v>
      </c>
      <c r="E38" s="6">
        <f t="shared" si="5"/>
        <v>16.807388503990225</v>
      </c>
      <c r="F38" s="6">
        <f t="shared" si="6"/>
        <v>2504.3008870945441</v>
      </c>
      <c r="G38" s="37"/>
      <c r="H38" s="6">
        <f t="shared" si="21"/>
        <v>0</v>
      </c>
      <c r="I38" s="6">
        <f t="shared" si="31"/>
        <v>0</v>
      </c>
      <c r="J38" s="6">
        <f t="shared" si="0"/>
        <v>0</v>
      </c>
      <c r="K38" s="6">
        <f t="shared" si="1"/>
        <v>0</v>
      </c>
      <c r="N38" s="34">
        <v>27</v>
      </c>
      <c r="O38" s="39">
        <f t="shared" ca="1" si="8"/>
        <v>45109</v>
      </c>
      <c r="P38" s="6">
        <f t="shared" si="22"/>
        <v>55.277803901781944</v>
      </c>
      <c r="Q38" s="6">
        <f t="shared" si="9"/>
        <v>33.780880162200077</v>
      </c>
      <c r="R38" s="6">
        <f t="shared" si="10"/>
        <v>21.496923739581867</v>
      </c>
      <c r="S38" s="6">
        <f t="shared" si="11"/>
        <v>1821.0965396531496</v>
      </c>
      <c r="T38" s="37"/>
      <c r="U38" s="6">
        <f t="shared" si="32"/>
        <v>100</v>
      </c>
      <c r="V38" s="6">
        <f t="shared" si="33"/>
        <v>21.728121592756672</v>
      </c>
      <c r="W38" s="6">
        <f t="shared" si="34"/>
        <v>78.271878407243321</v>
      </c>
      <c r="X38" s="6">
        <f t="shared" si="35"/>
        <v>852.93333271089978</v>
      </c>
      <c r="Z38" s="34">
        <v>27</v>
      </c>
      <c r="AA38" s="39">
        <f t="shared" ca="1" si="15"/>
        <v>45109</v>
      </c>
      <c r="AB38" s="6">
        <f t="shared" si="16"/>
        <v>112.79938866583001</v>
      </c>
      <c r="AC38" s="6">
        <f t="shared" si="17"/>
        <v>34.466479870114725</v>
      </c>
      <c r="AD38" s="6">
        <f t="shared" si="18"/>
        <v>78.332908795715284</v>
      </c>
      <c r="AE38" s="6">
        <f t="shared" si="19"/>
        <v>3681.6467133986184</v>
      </c>
      <c r="AF38" s="37"/>
      <c r="AG38" s="6">
        <f t="shared" si="2"/>
        <v>250</v>
      </c>
      <c r="AH38" s="6">
        <f t="shared" si="23"/>
        <v>8.5983229693310683</v>
      </c>
      <c r="AI38" s="6">
        <f t="shared" si="24"/>
        <v>241.40167703066894</v>
      </c>
      <c r="AJ38" s="6">
        <f t="shared" si="20"/>
        <v>696.59719235090211</v>
      </c>
    </row>
    <row r="39" spans="1:36" x14ac:dyDescent="0.2">
      <c r="A39" s="34">
        <v>28</v>
      </c>
      <c r="B39" s="39">
        <f t="shared" ca="1" si="25"/>
        <v>45139</v>
      </c>
      <c r="C39" s="6">
        <f t="shared" si="3"/>
        <v>75.129026612836327</v>
      </c>
      <c r="D39" s="6">
        <f t="shared" si="4"/>
        <v>58.433687365539363</v>
      </c>
      <c r="E39" s="6">
        <f t="shared" si="5"/>
        <v>16.695339247296964</v>
      </c>
      <c r="F39" s="6">
        <f t="shared" si="6"/>
        <v>2487.6055478472472</v>
      </c>
      <c r="G39" s="37"/>
      <c r="H39" s="6">
        <f t="shared" si="21"/>
        <v>0</v>
      </c>
      <c r="I39" s="6">
        <f t="shared" si="31"/>
        <v>0</v>
      </c>
      <c r="J39" s="6">
        <f t="shared" si="0"/>
        <v>0</v>
      </c>
      <c r="K39" s="6">
        <f t="shared" si="1"/>
        <v>0</v>
      </c>
      <c r="N39" s="34">
        <v>28</v>
      </c>
      <c r="O39" s="39">
        <f t="shared" ca="1" si="8"/>
        <v>45139</v>
      </c>
      <c r="P39" s="6">
        <f t="shared" si="22"/>
        <v>54.63289618959449</v>
      </c>
      <c r="Q39" s="6">
        <f t="shared" si="9"/>
        <v>33.38676989364108</v>
      </c>
      <c r="R39" s="6">
        <f t="shared" si="10"/>
        <v>21.24612629595341</v>
      </c>
      <c r="S39" s="6">
        <f t="shared" si="11"/>
        <v>1799.8504133571962</v>
      </c>
      <c r="T39" s="37"/>
      <c r="U39" s="6">
        <f t="shared" si="32"/>
        <v>100</v>
      </c>
      <c r="V39" s="6">
        <f t="shared" si="33"/>
        <v>19.90177776325433</v>
      </c>
      <c r="W39" s="6">
        <f t="shared" si="34"/>
        <v>80.09822223674567</v>
      </c>
      <c r="X39" s="6">
        <f t="shared" si="35"/>
        <v>772.83511047415413</v>
      </c>
      <c r="Z39" s="34">
        <v>28</v>
      </c>
      <c r="AA39" s="39">
        <f t="shared" ca="1" si="15"/>
        <v>45139</v>
      </c>
      <c r="AB39" s="6">
        <f t="shared" si="16"/>
        <v>110.44940140195855</v>
      </c>
      <c r="AC39" s="6">
        <f t="shared" si="17"/>
        <v>33.748428206154003</v>
      </c>
      <c r="AD39" s="6">
        <f t="shared" si="18"/>
        <v>76.700973195804551</v>
      </c>
      <c r="AE39" s="6">
        <f t="shared" si="19"/>
        <v>3604.9457402028138</v>
      </c>
      <c r="AF39" s="37"/>
      <c r="AG39" s="6">
        <f t="shared" si="2"/>
        <v>250</v>
      </c>
      <c r="AH39" s="6">
        <f t="shared" si="23"/>
        <v>6.3854742632166026</v>
      </c>
      <c r="AI39" s="6">
        <f t="shared" si="24"/>
        <v>243.61452573678341</v>
      </c>
      <c r="AJ39" s="6">
        <f t="shared" si="20"/>
        <v>452.98266661411867</v>
      </c>
    </row>
    <row r="40" spans="1:36" x14ac:dyDescent="0.2">
      <c r="A40" s="34">
        <v>29</v>
      </c>
      <c r="B40" s="39">
        <f t="shared" ca="1" si="25"/>
        <v>45169</v>
      </c>
      <c r="C40" s="6">
        <f t="shared" si="3"/>
        <v>74.628166435417413</v>
      </c>
      <c r="D40" s="6">
        <f t="shared" si="4"/>
        <v>58.044129449769102</v>
      </c>
      <c r="E40" s="6">
        <f t="shared" si="5"/>
        <v>16.584036985648311</v>
      </c>
      <c r="F40" s="6">
        <f t="shared" si="6"/>
        <v>2471.0215108615989</v>
      </c>
      <c r="G40" s="37"/>
      <c r="H40" s="6">
        <f>IF(K39&gt;$H$6,$H$6,K39)</f>
        <v>0</v>
      </c>
      <c r="I40" s="6">
        <f t="shared" si="31"/>
        <v>0</v>
      </c>
      <c r="J40" s="6">
        <f t="shared" si="0"/>
        <v>0</v>
      </c>
      <c r="K40" s="6">
        <f t="shared" si="1"/>
        <v>0</v>
      </c>
      <c r="N40" s="34">
        <v>29</v>
      </c>
      <c r="O40" s="39">
        <f t="shared" ca="1" si="8"/>
        <v>45169</v>
      </c>
      <c r="P40" s="6">
        <f t="shared" si="22"/>
        <v>53.995512400715882</v>
      </c>
      <c r="Q40" s="6">
        <f t="shared" si="9"/>
        <v>32.997257578215262</v>
      </c>
      <c r="R40" s="6">
        <f t="shared" si="10"/>
        <v>20.99825482250062</v>
      </c>
      <c r="S40" s="6">
        <f t="shared" si="11"/>
        <v>1778.8521585346955</v>
      </c>
      <c r="T40" s="37"/>
      <c r="U40" s="6">
        <f t="shared" si="32"/>
        <v>100</v>
      </c>
      <c r="V40" s="6">
        <f t="shared" si="33"/>
        <v>18.032819244396929</v>
      </c>
      <c r="W40" s="6">
        <f t="shared" si="34"/>
        <v>81.967180755603067</v>
      </c>
      <c r="X40" s="6">
        <f t="shared" si="35"/>
        <v>690.86792971855107</v>
      </c>
      <c r="Z40" s="34">
        <v>29</v>
      </c>
      <c r="AA40" s="39">
        <f t="shared" ca="1" si="15"/>
        <v>45169</v>
      </c>
      <c r="AB40" s="6">
        <f t="shared" si="16"/>
        <v>108.1483722060844</v>
      </c>
      <c r="AC40" s="6">
        <f t="shared" si="17"/>
        <v>33.04533595185913</v>
      </c>
      <c r="AD40" s="6">
        <f t="shared" si="18"/>
        <v>75.103036254225273</v>
      </c>
      <c r="AE40" s="6">
        <f t="shared" si="19"/>
        <v>3529.8427039485887</v>
      </c>
      <c r="AF40" s="37"/>
      <c r="AG40" s="6">
        <f t="shared" si="2"/>
        <v>250</v>
      </c>
      <c r="AH40" s="6">
        <f t="shared" si="23"/>
        <v>4.152341110629421</v>
      </c>
      <c r="AI40" s="6">
        <f t="shared" si="24"/>
        <v>245.84765888937059</v>
      </c>
      <c r="AJ40" s="6">
        <f t="shared" si="20"/>
        <v>207.13500772474808</v>
      </c>
    </row>
    <row r="41" spans="1:36" x14ac:dyDescent="0.2">
      <c r="A41" s="34">
        <v>30</v>
      </c>
      <c r="B41" s="39">
        <f t="shared" ca="1" si="25"/>
        <v>45199</v>
      </c>
      <c r="C41" s="6">
        <f t="shared" si="3"/>
        <v>74.130645325847965</v>
      </c>
      <c r="D41" s="6">
        <f t="shared" si="4"/>
        <v>57.657168586770645</v>
      </c>
      <c r="E41" s="6">
        <f t="shared" si="5"/>
        <v>16.47347673907732</v>
      </c>
      <c r="F41" s="6">
        <f t="shared" si="6"/>
        <v>2454.5480341225216</v>
      </c>
      <c r="G41" s="37"/>
      <c r="H41" s="6">
        <f t="shared" si="21"/>
        <v>0</v>
      </c>
      <c r="I41" s="6">
        <f t="shared" si="31"/>
        <v>0</v>
      </c>
      <c r="J41" s="6">
        <f t="shared" si="0"/>
        <v>0</v>
      </c>
      <c r="K41" s="6">
        <f t="shared" si="1"/>
        <v>0</v>
      </c>
      <c r="N41" s="34">
        <v>30</v>
      </c>
      <c r="O41" s="39">
        <f t="shared" ca="1" si="8"/>
        <v>45199</v>
      </c>
      <c r="P41" s="6">
        <f t="shared" si="22"/>
        <v>53.365564756040861</v>
      </c>
      <c r="Q41" s="6">
        <f t="shared" si="9"/>
        <v>32.612289573136081</v>
      </c>
      <c r="R41" s="6">
        <f t="shared" si="10"/>
        <v>20.75327518290478</v>
      </c>
      <c r="S41" s="6">
        <f t="shared" si="11"/>
        <v>1758.0988833517906</v>
      </c>
      <c r="T41" s="37"/>
      <c r="U41" s="6">
        <f t="shared" si="32"/>
        <v>100</v>
      </c>
      <c r="V41" s="6">
        <f t="shared" si="33"/>
        <v>16.120251693432859</v>
      </c>
      <c r="W41" s="6">
        <f t="shared" si="34"/>
        <v>83.879748306567137</v>
      </c>
      <c r="X41" s="6">
        <f t="shared" si="35"/>
        <v>606.98818141198399</v>
      </c>
      <c r="Z41" s="34">
        <v>30</v>
      </c>
      <c r="AA41" s="39">
        <f t="shared" ca="1" si="15"/>
        <v>45199</v>
      </c>
      <c r="AB41" s="6">
        <f t="shared" si="16"/>
        <v>105.89528111845766</v>
      </c>
      <c r="AC41" s="6">
        <f t="shared" si="17"/>
        <v>32.356891452862065</v>
      </c>
      <c r="AD41" s="6">
        <f t="shared" si="18"/>
        <v>73.538389665595588</v>
      </c>
      <c r="AE41" s="6">
        <f t="shared" si="19"/>
        <v>3456.3043142829929</v>
      </c>
      <c r="AF41" s="37"/>
      <c r="AG41" s="6">
        <f t="shared" si="2"/>
        <v>207.13500772474808</v>
      </c>
      <c r="AH41" s="6">
        <f t="shared" si="23"/>
        <v>1.8987375708101908</v>
      </c>
      <c r="AI41" s="6">
        <f t="shared" si="24"/>
        <v>207.13500772474808</v>
      </c>
      <c r="AJ41" s="6">
        <f t="shared" si="20"/>
        <v>0</v>
      </c>
    </row>
    <row r="42" spans="1:36" x14ac:dyDescent="0.2">
      <c r="A42" s="34">
        <v>31</v>
      </c>
      <c r="B42" s="39">
        <f t="shared" ca="1" si="25"/>
        <v>45229</v>
      </c>
      <c r="C42" s="6">
        <f t="shared" si="3"/>
        <v>73.636441023675644</v>
      </c>
      <c r="D42" s="6">
        <f t="shared" si="4"/>
        <v>57.272787462858837</v>
      </c>
      <c r="E42" s="6">
        <f t="shared" si="5"/>
        <v>16.363653560816807</v>
      </c>
      <c r="F42" s="6">
        <f t="shared" si="6"/>
        <v>2438.184380561705</v>
      </c>
      <c r="G42" s="37"/>
      <c r="H42" s="6">
        <f t="shared" si="21"/>
        <v>0</v>
      </c>
      <c r="I42" s="6">
        <f t="shared" si="31"/>
        <v>0</v>
      </c>
      <c r="J42" s="6">
        <f t="shared" si="0"/>
        <v>0</v>
      </c>
      <c r="K42" s="6">
        <f t="shared" si="1"/>
        <v>0</v>
      </c>
      <c r="N42" s="34">
        <v>31</v>
      </c>
      <c r="O42" s="39">
        <f t="shared" ca="1" si="8"/>
        <v>45229</v>
      </c>
      <c r="P42" s="6">
        <f t="shared" si="22"/>
        <v>52.742966500553713</v>
      </c>
      <c r="Q42" s="6">
        <f t="shared" si="9"/>
        <v>32.231812861449498</v>
      </c>
      <c r="R42" s="6">
        <f t="shared" si="10"/>
        <v>20.511153639104215</v>
      </c>
      <c r="S42" s="6">
        <f t="shared" si="11"/>
        <v>1737.5877297126865</v>
      </c>
      <c r="T42" s="37"/>
      <c r="U42" s="6">
        <f t="shared" si="32"/>
        <v>100</v>
      </c>
      <c r="V42" s="6">
        <f t="shared" si="33"/>
        <v>14.163057566279628</v>
      </c>
      <c r="W42" s="6">
        <f t="shared" si="34"/>
        <v>85.836942433720367</v>
      </c>
      <c r="X42" s="6">
        <f t="shared" si="35"/>
        <v>521.15123897826356</v>
      </c>
      <c r="Z42" s="34">
        <v>31</v>
      </c>
      <c r="AA42" s="39">
        <f t="shared" ca="1" si="15"/>
        <v>45229</v>
      </c>
      <c r="AB42" s="6">
        <f t="shared" si="16"/>
        <v>103.68912942848978</v>
      </c>
      <c r="AC42" s="6">
        <f t="shared" si="17"/>
        <v>31.682789547594101</v>
      </c>
      <c r="AD42" s="6">
        <f t="shared" si="18"/>
        <v>72.00633988089568</v>
      </c>
      <c r="AE42" s="6">
        <f t="shared" si="19"/>
        <v>3384.2979744020972</v>
      </c>
      <c r="AF42" s="37"/>
      <c r="AG42" s="6">
        <f t="shared" si="2"/>
        <v>0</v>
      </c>
      <c r="AH42" s="6">
        <f t="shared" si="23"/>
        <v>0</v>
      </c>
      <c r="AI42" s="6">
        <f t="shared" si="24"/>
        <v>0</v>
      </c>
      <c r="AJ42" s="6">
        <f t="shared" si="20"/>
        <v>0</v>
      </c>
    </row>
    <row r="43" spans="1:36" x14ac:dyDescent="0.2">
      <c r="A43" s="34">
        <v>32</v>
      </c>
      <c r="B43" s="39">
        <f t="shared" ca="1" si="25"/>
        <v>45259</v>
      </c>
      <c r="C43" s="6">
        <f t="shared" si="3"/>
        <v>73.145531416851142</v>
      </c>
      <c r="D43" s="6">
        <f t="shared" si="4"/>
        <v>56.890968879773119</v>
      </c>
      <c r="E43" s="6">
        <f t="shared" si="5"/>
        <v>16.254562537078023</v>
      </c>
      <c r="F43" s="6">
        <f t="shared" si="6"/>
        <v>2421.9298180246269</v>
      </c>
      <c r="G43" s="37"/>
      <c r="H43" s="6">
        <f t="shared" si="21"/>
        <v>0</v>
      </c>
      <c r="I43" s="6">
        <f t="shared" si="31"/>
        <v>0</v>
      </c>
      <c r="J43" s="6">
        <f t="shared" si="0"/>
        <v>0</v>
      </c>
      <c r="K43" s="6">
        <f t="shared" si="1"/>
        <v>0</v>
      </c>
      <c r="N43" s="34">
        <v>32</v>
      </c>
      <c r="O43" s="39">
        <f t="shared" ca="1" si="8"/>
        <v>45259</v>
      </c>
      <c r="P43" s="6">
        <f t="shared" si="22"/>
        <v>52.127631891380595</v>
      </c>
      <c r="Q43" s="6">
        <f t="shared" si="9"/>
        <v>31.855775044732585</v>
      </c>
      <c r="R43" s="6">
        <f t="shared" si="10"/>
        <v>20.27185684664801</v>
      </c>
      <c r="S43" s="6">
        <f t="shared" si="11"/>
        <v>1717.3158728660385</v>
      </c>
      <c r="T43" s="37"/>
      <c r="U43" s="6">
        <f t="shared" si="32"/>
        <v>100</v>
      </c>
      <c r="V43" s="6">
        <f t="shared" si="33"/>
        <v>12.160195576159484</v>
      </c>
      <c r="W43" s="6">
        <f t="shared" si="34"/>
        <v>87.839804423840519</v>
      </c>
      <c r="X43" s="6">
        <f t="shared" si="35"/>
        <v>433.31143455442304</v>
      </c>
      <c r="Z43" s="34">
        <v>32</v>
      </c>
      <c r="AA43" s="39">
        <f t="shared" ca="1" si="15"/>
        <v>45259</v>
      </c>
      <c r="AB43" s="6">
        <f t="shared" si="16"/>
        <v>101.52893923206291</v>
      </c>
      <c r="AC43" s="6">
        <f t="shared" si="17"/>
        <v>31.022731432019224</v>
      </c>
      <c r="AD43" s="6">
        <f t="shared" si="18"/>
        <v>70.506207800043683</v>
      </c>
      <c r="AE43" s="6">
        <f t="shared" si="19"/>
        <v>3313.7917666020535</v>
      </c>
      <c r="AF43" s="37"/>
      <c r="AG43" s="6">
        <f t="shared" si="2"/>
        <v>0</v>
      </c>
      <c r="AH43" s="6">
        <f>($AG$4/12)*AJ42</f>
        <v>0</v>
      </c>
      <c r="AI43" s="6">
        <f t="shared" si="24"/>
        <v>0</v>
      </c>
      <c r="AJ43" s="6">
        <f t="shared" si="20"/>
        <v>0</v>
      </c>
    </row>
    <row r="44" spans="1:36" x14ac:dyDescent="0.2">
      <c r="A44" s="34">
        <v>33</v>
      </c>
      <c r="B44" s="39">
        <f t="shared" ca="1" si="25"/>
        <v>45289</v>
      </c>
      <c r="C44" s="6">
        <f t="shared" si="3"/>
        <v>72.657894540738809</v>
      </c>
      <c r="D44" s="6">
        <f t="shared" si="4"/>
        <v>56.511695753907965</v>
      </c>
      <c r="E44" s="6">
        <f t="shared" si="5"/>
        <v>16.146198786830844</v>
      </c>
      <c r="F44" s="6">
        <f t="shared" si="6"/>
        <v>2405.7836192377958</v>
      </c>
      <c r="G44" s="37"/>
      <c r="H44" s="6">
        <f t="shared" si="21"/>
        <v>0</v>
      </c>
      <c r="I44" s="6">
        <f>IF(H44&lt;$H$6,$M$3,($H$4/12)*K43)</f>
        <v>0</v>
      </c>
      <c r="J44" s="6">
        <f t="shared" si="0"/>
        <v>0</v>
      </c>
      <c r="K44" s="6">
        <f t="shared" si="1"/>
        <v>0</v>
      </c>
      <c r="N44" s="34">
        <v>33</v>
      </c>
      <c r="O44" s="39">
        <f t="shared" ca="1" si="8"/>
        <v>45289</v>
      </c>
      <c r="P44" s="6">
        <f t="shared" si="22"/>
        <v>51.519476185981155</v>
      </c>
      <c r="Q44" s="6">
        <f t="shared" si="9"/>
        <v>31.484124335877372</v>
      </c>
      <c r="R44" s="6">
        <f t="shared" si="10"/>
        <v>20.035351850103783</v>
      </c>
      <c r="S44" s="6">
        <f t="shared" si="11"/>
        <v>1697.2805210159347</v>
      </c>
      <c r="T44" s="37"/>
      <c r="U44" s="6">
        <f t="shared" si="32"/>
        <v>100</v>
      </c>
      <c r="V44" s="6">
        <f t="shared" si="33"/>
        <v>10.110600139603205</v>
      </c>
      <c r="W44" s="6">
        <f t="shared" si="34"/>
        <v>89.889399860396793</v>
      </c>
      <c r="X44" s="6">
        <f t="shared" si="35"/>
        <v>343.42203469402625</v>
      </c>
      <c r="Z44" s="34">
        <v>33</v>
      </c>
      <c r="AA44" s="39">
        <f t="shared" ca="1" si="15"/>
        <v>45289</v>
      </c>
      <c r="AB44" s="6">
        <f t="shared" si="16"/>
        <v>99.413752998061597</v>
      </c>
      <c r="AC44" s="6">
        <f t="shared" si="17"/>
        <v>30.376424527185492</v>
      </c>
      <c r="AD44" s="6">
        <f t="shared" si="18"/>
        <v>69.037328470876105</v>
      </c>
      <c r="AE44" s="6">
        <f t="shared" si="19"/>
        <v>3244.7544381311773</v>
      </c>
      <c r="AF44" s="37"/>
      <c r="AG44" s="6">
        <f t="shared" si="2"/>
        <v>0</v>
      </c>
      <c r="AH44" s="6">
        <f t="shared" si="23"/>
        <v>0</v>
      </c>
      <c r="AI44" s="6">
        <f t="shared" si="24"/>
        <v>0</v>
      </c>
      <c r="AJ44" s="6">
        <f t="shared" si="20"/>
        <v>0</v>
      </c>
    </row>
    <row r="45" spans="1:36" x14ac:dyDescent="0.2">
      <c r="A45" s="34">
        <v>34</v>
      </c>
      <c r="B45" s="39">
        <f t="shared" ca="1" si="25"/>
        <v>45319</v>
      </c>
      <c r="C45" s="6">
        <f t="shared" si="3"/>
        <v>72.173508577133873</v>
      </c>
      <c r="D45" s="6">
        <f t="shared" si="4"/>
        <v>56.134951115548574</v>
      </c>
      <c r="E45" s="6">
        <f t="shared" si="5"/>
        <v>16.038557461585299</v>
      </c>
      <c r="F45" s="6">
        <f t="shared" si="6"/>
        <v>2389.7450617762106</v>
      </c>
      <c r="G45" s="37"/>
      <c r="H45" s="6">
        <f t="shared" si="21"/>
        <v>0</v>
      </c>
      <c r="I45" s="6">
        <f t="shared" ref="I45:I108" si="36">IF(H45&lt;$H$6,$M$3,($H$4/12)*K44)</f>
        <v>0</v>
      </c>
      <c r="J45" s="6">
        <f>IF(H45&lt;H44,H45,H45-I45)</f>
        <v>0</v>
      </c>
      <c r="K45" s="6">
        <f t="shared" si="1"/>
        <v>0</v>
      </c>
      <c r="M45" s="25" t="s">
        <v>0</v>
      </c>
      <c r="N45" s="34">
        <v>34</v>
      </c>
      <c r="O45" s="39">
        <f t="shared" ca="1" si="8"/>
        <v>45319</v>
      </c>
      <c r="P45" s="6">
        <f t="shared" si="22"/>
        <v>50.918415630478037</v>
      </c>
      <c r="Q45" s="6">
        <f t="shared" si="9"/>
        <v>31.116809551958802</v>
      </c>
      <c r="R45" s="6">
        <f t="shared" si="10"/>
        <v>19.801606078519235</v>
      </c>
      <c r="S45" s="6">
        <f t="shared" si="11"/>
        <v>1677.4789149374155</v>
      </c>
      <c r="T45" s="37"/>
      <c r="U45" s="6">
        <f t="shared" si="32"/>
        <v>100</v>
      </c>
      <c r="V45" s="6">
        <f t="shared" si="33"/>
        <v>8.0131808095272792</v>
      </c>
      <c r="W45" s="6">
        <f t="shared" si="34"/>
        <v>91.986819190472715</v>
      </c>
      <c r="X45" s="6">
        <f t="shared" si="35"/>
        <v>251.43521550355354</v>
      </c>
      <c r="Z45" s="34">
        <v>34</v>
      </c>
      <c r="AA45" s="39">
        <f t="shared" ca="1" si="15"/>
        <v>45319</v>
      </c>
      <c r="AB45" s="6">
        <f t="shared" si="16"/>
        <v>97.342633143935316</v>
      </c>
      <c r="AC45" s="6">
        <f t="shared" si="17"/>
        <v>29.743582349535792</v>
      </c>
      <c r="AD45" s="6">
        <f t="shared" si="18"/>
        <v>67.599050794399517</v>
      </c>
      <c r="AE45" s="6">
        <f t="shared" si="19"/>
        <v>3177.1553873367779</v>
      </c>
      <c r="AF45" s="37"/>
      <c r="AG45" s="6">
        <f t="shared" si="2"/>
        <v>0</v>
      </c>
      <c r="AH45" s="6">
        <f t="shared" si="23"/>
        <v>0</v>
      </c>
      <c r="AI45" s="6">
        <f t="shared" si="24"/>
        <v>0</v>
      </c>
      <c r="AJ45" s="6">
        <f t="shared" si="20"/>
        <v>0</v>
      </c>
    </row>
    <row r="46" spans="1:36" x14ac:dyDescent="0.2">
      <c r="A46" s="34">
        <v>35</v>
      </c>
      <c r="B46" s="39">
        <f t="shared" ca="1" si="25"/>
        <v>45349</v>
      </c>
      <c r="C46" s="6">
        <f t="shared" si="3"/>
        <v>71.692351853286311</v>
      </c>
      <c r="D46" s="6">
        <f t="shared" si="4"/>
        <v>55.760718108111583</v>
      </c>
      <c r="E46" s="6">
        <f t="shared" si="5"/>
        <v>15.931633745174729</v>
      </c>
      <c r="F46" s="6">
        <f t="shared" si="6"/>
        <v>2373.813428031036</v>
      </c>
      <c r="G46" s="37"/>
      <c r="H46" s="6">
        <f t="shared" si="21"/>
        <v>0</v>
      </c>
      <c r="I46" s="6">
        <f t="shared" si="36"/>
        <v>0</v>
      </c>
      <c r="J46" s="6">
        <f>IF(H46&lt;H45,H46,H46-I46)</f>
        <v>0</v>
      </c>
      <c r="K46" s="6">
        <f t="shared" si="1"/>
        <v>0</v>
      </c>
      <c r="N46" s="34">
        <v>35</v>
      </c>
      <c r="O46" s="39">
        <f t="shared" ca="1" si="8"/>
        <v>45349</v>
      </c>
      <c r="P46" s="6">
        <f t="shared" si="22"/>
        <v>50.324367448122466</v>
      </c>
      <c r="Q46" s="6">
        <f t="shared" si="9"/>
        <v>30.753780107185953</v>
      </c>
      <c r="R46" s="6">
        <f t="shared" si="10"/>
        <v>19.570587340936513</v>
      </c>
      <c r="S46" s="6">
        <f t="shared" si="11"/>
        <v>1657.908327596479</v>
      </c>
      <c r="T46" s="37"/>
      <c r="U46" s="6">
        <f t="shared" si="32"/>
        <v>100</v>
      </c>
      <c r="V46" s="6">
        <f t="shared" si="33"/>
        <v>5.8668216950829164</v>
      </c>
      <c r="W46" s="6">
        <f t="shared" si="34"/>
        <v>94.133178304917081</v>
      </c>
      <c r="X46" s="6">
        <f t="shared" si="35"/>
        <v>157.30203719863647</v>
      </c>
      <c r="Z46" s="34">
        <v>35</v>
      </c>
      <c r="AA46" s="39">
        <f t="shared" ca="1" si="15"/>
        <v>45349</v>
      </c>
      <c r="AB46" s="6">
        <f t="shared" si="16"/>
        <v>95.314661620103337</v>
      </c>
      <c r="AC46" s="6">
        <f t="shared" si="17"/>
        <v>29.123924383920464</v>
      </c>
      <c r="AD46" s="6">
        <f t="shared" si="18"/>
        <v>66.190737236182869</v>
      </c>
      <c r="AE46" s="6">
        <f t="shared" si="19"/>
        <v>3110.964650100595</v>
      </c>
      <c r="AF46" s="37"/>
      <c r="AG46" s="6">
        <f t="shared" si="2"/>
        <v>0</v>
      </c>
      <c r="AH46" s="6">
        <f t="shared" si="23"/>
        <v>0</v>
      </c>
      <c r="AI46" s="6">
        <f t="shared" si="24"/>
        <v>0</v>
      </c>
      <c r="AJ46" s="6">
        <f t="shared" si="20"/>
        <v>0</v>
      </c>
    </row>
    <row r="47" spans="1:36" x14ac:dyDescent="0.2">
      <c r="A47" s="34">
        <v>36</v>
      </c>
      <c r="B47" s="39">
        <f t="shared" ca="1" si="25"/>
        <v>45379</v>
      </c>
      <c r="C47" s="6">
        <f t="shared" si="3"/>
        <v>71.214402840931072</v>
      </c>
      <c r="D47" s="6">
        <f t="shared" si="4"/>
        <v>55.38897998739084</v>
      </c>
      <c r="E47" s="6">
        <f t="shared" si="5"/>
        <v>15.825422853540232</v>
      </c>
      <c r="F47" s="6">
        <f t="shared" si="6"/>
        <v>2357.9880051774958</v>
      </c>
      <c r="G47" s="37"/>
      <c r="H47" s="6">
        <f t="shared" si="21"/>
        <v>0</v>
      </c>
      <c r="I47" s="6">
        <f t="shared" si="36"/>
        <v>0</v>
      </c>
      <c r="J47" s="6">
        <f t="shared" ref="J47:J52" si="37">IF(H47&lt;H46,H47,H47-I47)</f>
        <v>0</v>
      </c>
      <c r="K47" s="6">
        <f t="shared" si="1"/>
        <v>0</v>
      </c>
      <c r="N47" s="34">
        <v>36</v>
      </c>
      <c r="O47" s="39">
        <f t="shared" ca="1" si="8"/>
        <v>45379</v>
      </c>
      <c r="P47" s="6">
        <f t="shared" si="22"/>
        <v>49.737249827894367</v>
      </c>
      <c r="Q47" s="6">
        <f t="shared" si="9"/>
        <v>30.394986005935447</v>
      </c>
      <c r="R47" s="6">
        <f t="shared" si="10"/>
        <v>19.34226382195892</v>
      </c>
      <c r="S47" s="6">
        <f t="shared" si="11"/>
        <v>1638.56606377452</v>
      </c>
      <c r="T47" s="37"/>
      <c r="U47" s="6">
        <f t="shared" ref="U47:U53" si="38">IF(X46&gt;$U$6,$U$6,X46)</f>
        <v>100</v>
      </c>
      <c r="V47" s="6">
        <f t="shared" ref="V47:V53" si="39">($H$4/12)*X46</f>
        <v>3.6703808679681846</v>
      </c>
      <c r="W47" s="6">
        <f t="shared" ref="W47:W53" si="40">IF(U47&lt;U46,U47,U47-V47)</f>
        <v>96.329619132031809</v>
      </c>
      <c r="X47" s="6">
        <f t="shared" ref="X47:X53" si="41">MAX(0,X46-W47)</f>
        <v>60.972418066604661</v>
      </c>
      <c r="Z47" s="34">
        <v>36</v>
      </c>
      <c r="AA47" s="39">
        <f t="shared" ca="1" si="15"/>
        <v>45379</v>
      </c>
      <c r="AB47" s="6">
        <f t="shared" si="16"/>
        <v>93.32893950301785</v>
      </c>
      <c r="AC47" s="6">
        <f t="shared" si="17"/>
        <v>28.517175959255454</v>
      </c>
      <c r="AD47" s="6">
        <f t="shared" si="18"/>
        <v>64.811763543762396</v>
      </c>
      <c r="AE47" s="6">
        <f t="shared" si="19"/>
        <v>3046.1528865568325</v>
      </c>
      <c r="AF47" s="37"/>
      <c r="AG47" s="6">
        <f t="shared" si="2"/>
        <v>0</v>
      </c>
      <c r="AH47" s="6">
        <f t="shared" si="23"/>
        <v>0</v>
      </c>
      <c r="AI47" s="6">
        <f t="shared" si="24"/>
        <v>0</v>
      </c>
      <c r="AJ47" s="6">
        <f t="shared" si="20"/>
        <v>0</v>
      </c>
    </row>
    <row r="48" spans="1:36" x14ac:dyDescent="0.2">
      <c r="A48" s="34">
        <v>37</v>
      </c>
      <c r="B48" s="39">
        <f t="shared" ref="B48:B110" ca="1" si="42">B47+30</f>
        <v>45409</v>
      </c>
      <c r="C48" s="6">
        <f t="shared" si="3"/>
        <v>70.739640155324864</v>
      </c>
      <c r="D48" s="6">
        <f t="shared" si="4"/>
        <v>55.019720120808238</v>
      </c>
      <c r="E48" s="6">
        <f t="shared" si="5"/>
        <v>15.719920034516626</v>
      </c>
      <c r="F48" s="6">
        <f t="shared" si="6"/>
        <v>2342.2680851429791</v>
      </c>
      <c r="G48" s="37"/>
      <c r="H48" s="6">
        <f t="shared" si="21"/>
        <v>0</v>
      </c>
      <c r="I48" s="6">
        <f t="shared" si="36"/>
        <v>0</v>
      </c>
      <c r="J48" s="6">
        <f t="shared" si="37"/>
        <v>0</v>
      </c>
      <c r="K48" s="6">
        <f t="shared" si="1"/>
        <v>0</v>
      </c>
      <c r="M48" t="s">
        <v>0</v>
      </c>
      <c r="N48" s="34">
        <v>37</v>
      </c>
      <c r="O48" s="39">
        <f t="shared" ca="1" si="8"/>
        <v>45409</v>
      </c>
      <c r="P48" s="6">
        <f t="shared" si="22"/>
        <v>49.156981913235597</v>
      </c>
      <c r="Q48" s="6">
        <f t="shared" si="9"/>
        <v>30.040377835866199</v>
      </c>
      <c r="R48" s="6">
        <f t="shared" si="10"/>
        <v>19.116604077369399</v>
      </c>
      <c r="S48" s="6">
        <f t="shared" si="11"/>
        <v>1619.4494596971506</v>
      </c>
      <c r="T48" s="37"/>
      <c r="U48" s="6">
        <f t="shared" si="38"/>
        <v>60.972418066604661</v>
      </c>
      <c r="V48" s="6">
        <f t="shared" si="39"/>
        <v>1.4226897548874422</v>
      </c>
      <c r="W48" s="6">
        <f t="shared" si="40"/>
        <v>60.972418066604661</v>
      </c>
      <c r="X48" s="6">
        <f t="shared" si="41"/>
        <v>0</v>
      </c>
      <c r="Z48" s="34">
        <v>37</v>
      </c>
      <c r="AA48" s="39">
        <f t="shared" ca="1" si="15"/>
        <v>45409</v>
      </c>
      <c r="AB48" s="6">
        <f t="shared" si="16"/>
        <v>91.384586596704978</v>
      </c>
      <c r="AC48" s="6">
        <f t="shared" si="17"/>
        <v>27.923068126770964</v>
      </c>
      <c r="AD48" s="6">
        <f t="shared" si="18"/>
        <v>63.461518469934013</v>
      </c>
      <c r="AE48" s="6">
        <f t="shared" si="19"/>
        <v>2982.6913680868984</v>
      </c>
      <c r="AF48" s="37"/>
      <c r="AG48" s="6">
        <f t="shared" si="2"/>
        <v>0</v>
      </c>
      <c r="AH48" s="6">
        <f t="shared" si="23"/>
        <v>0</v>
      </c>
      <c r="AI48" s="6">
        <f t="shared" si="24"/>
        <v>0</v>
      </c>
      <c r="AJ48" s="6">
        <f t="shared" si="20"/>
        <v>0</v>
      </c>
    </row>
    <row r="49" spans="1:36" x14ac:dyDescent="0.2">
      <c r="A49" s="34">
        <v>38</v>
      </c>
      <c r="B49" s="39">
        <f t="shared" ca="1" si="42"/>
        <v>45439</v>
      </c>
      <c r="C49" s="6">
        <f t="shared" si="3"/>
        <v>70.268042554289366</v>
      </c>
      <c r="D49" s="6">
        <f t="shared" si="4"/>
        <v>54.652921986669512</v>
      </c>
      <c r="E49" s="6">
        <f t="shared" si="5"/>
        <v>15.615120567619854</v>
      </c>
      <c r="F49" s="6">
        <f t="shared" si="6"/>
        <v>2326.6529645753594</v>
      </c>
      <c r="G49" s="37"/>
      <c r="H49" s="6">
        <f t="shared" si="21"/>
        <v>0</v>
      </c>
      <c r="I49" s="6">
        <f t="shared" si="36"/>
        <v>0</v>
      </c>
      <c r="J49" s="6">
        <f t="shared" si="37"/>
        <v>0</v>
      </c>
      <c r="K49" s="6">
        <f t="shared" si="1"/>
        <v>0</v>
      </c>
      <c r="N49" s="34">
        <v>38</v>
      </c>
      <c r="O49" s="39">
        <f t="shared" ca="1" si="8"/>
        <v>45439</v>
      </c>
      <c r="P49" s="6">
        <f t="shared" si="22"/>
        <v>48.583483790914514</v>
      </c>
      <c r="Q49" s="6">
        <f t="shared" si="9"/>
        <v>29.689906761114429</v>
      </c>
      <c r="R49" s="6">
        <f t="shared" si="10"/>
        <v>18.893577029800085</v>
      </c>
      <c r="S49" s="6">
        <f t="shared" si="11"/>
        <v>1600.5558826673505</v>
      </c>
      <c r="T49" s="37"/>
      <c r="U49" s="6">
        <f t="shared" si="38"/>
        <v>0</v>
      </c>
      <c r="V49" s="6">
        <f t="shared" si="39"/>
        <v>0</v>
      </c>
      <c r="W49" s="6">
        <f t="shared" si="40"/>
        <v>0</v>
      </c>
      <c r="X49" s="6">
        <f t="shared" si="41"/>
        <v>0</v>
      </c>
      <c r="Z49" s="34">
        <v>38</v>
      </c>
      <c r="AA49" s="39">
        <f t="shared" ca="1" si="15"/>
        <v>45439</v>
      </c>
      <c r="AB49" s="6">
        <f t="shared" si="16"/>
        <v>89.480741042606951</v>
      </c>
      <c r="AC49" s="6">
        <f t="shared" si="17"/>
        <v>27.34133754079657</v>
      </c>
      <c r="AD49" s="6">
        <f t="shared" si="18"/>
        <v>62.139403501810378</v>
      </c>
      <c r="AE49" s="6">
        <f t="shared" si="19"/>
        <v>2920.5519645850882</v>
      </c>
      <c r="AF49" s="37"/>
      <c r="AG49" s="6">
        <f t="shared" si="2"/>
        <v>0</v>
      </c>
      <c r="AH49" s="6">
        <f t="shared" si="23"/>
        <v>0</v>
      </c>
      <c r="AI49" s="6">
        <f t="shared" si="24"/>
        <v>0</v>
      </c>
      <c r="AJ49" s="6">
        <f t="shared" si="20"/>
        <v>0</v>
      </c>
    </row>
    <row r="50" spans="1:36" x14ac:dyDescent="0.2">
      <c r="A50" s="34">
        <v>39</v>
      </c>
      <c r="B50" s="39">
        <f t="shared" ca="1" si="42"/>
        <v>45469</v>
      </c>
      <c r="C50" s="6">
        <f t="shared" si="3"/>
        <v>69.799588937260779</v>
      </c>
      <c r="D50" s="6">
        <f t="shared" si="4"/>
        <v>54.288569173425053</v>
      </c>
      <c r="E50" s="6">
        <f t="shared" si="5"/>
        <v>15.511019763835726</v>
      </c>
      <c r="F50" s="6">
        <f t="shared" si="6"/>
        <v>2311.1419448115239</v>
      </c>
      <c r="G50" s="37"/>
      <c r="H50" s="6">
        <f t="shared" si="21"/>
        <v>0</v>
      </c>
      <c r="I50" s="6">
        <f t="shared" si="36"/>
        <v>0</v>
      </c>
      <c r="J50" s="6">
        <f t="shared" si="37"/>
        <v>0</v>
      </c>
      <c r="K50" s="6">
        <f t="shared" si="1"/>
        <v>0</v>
      </c>
      <c r="M50" t="s">
        <v>0</v>
      </c>
      <c r="N50" s="34">
        <v>39</v>
      </c>
      <c r="O50" s="39">
        <f t="shared" ca="1" si="8"/>
        <v>45469</v>
      </c>
      <c r="P50" s="6">
        <f t="shared" si="22"/>
        <v>48.016676480020514</v>
      </c>
      <c r="Q50" s="6">
        <f t="shared" si="9"/>
        <v>29.343524515568092</v>
      </c>
      <c r="R50" s="6">
        <f t="shared" si="10"/>
        <v>18.673151964452423</v>
      </c>
      <c r="S50" s="6">
        <f t="shared" si="11"/>
        <v>1581.882730702898</v>
      </c>
      <c r="T50" s="37"/>
      <c r="U50" s="6">
        <f t="shared" si="38"/>
        <v>0</v>
      </c>
      <c r="V50" s="6">
        <f t="shared" si="39"/>
        <v>0</v>
      </c>
      <c r="W50" s="6">
        <f t="shared" si="40"/>
        <v>0</v>
      </c>
      <c r="X50" s="6">
        <f t="shared" si="41"/>
        <v>0</v>
      </c>
      <c r="Z50" s="34">
        <v>39</v>
      </c>
      <c r="AA50" s="39">
        <f t="shared" ca="1" si="15"/>
        <v>45469</v>
      </c>
      <c r="AB50" s="6">
        <f t="shared" si="16"/>
        <v>87.616558937552639</v>
      </c>
      <c r="AC50" s="6">
        <f t="shared" si="17"/>
        <v>26.771726342029975</v>
      </c>
      <c r="AD50" s="6">
        <f t="shared" si="18"/>
        <v>60.844832595522661</v>
      </c>
      <c r="AE50" s="6">
        <f t="shared" si="19"/>
        <v>2859.7071319895654</v>
      </c>
      <c r="AF50" s="37"/>
      <c r="AG50" s="6">
        <f t="shared" si="2"/>
        <v>0</v>
      </c>
      <c r="AH50" s="6">
        <f t="shared" si="23"/>
        <v>0</v>
      </c>
      <c r="AI50" s="6">
        <f t="shared" si="24"/>
        <v>0</v>
      </c>
      <c r="AJ50" s="6">
        <f t="shared" si="20"/>
        <v>0</v>
      </c>
    </row>
    <row r="51" spans="1:36" x14ac:dyDescent="0.2">
      <c r="A51" s="34">
        <v>40</v>
      </c>
      <c r="B51" s="39">
        <f t="shared" ca="1" si="42"/>
        <v>45499</v>
      </c>
      <c r="C51" s="6">
        <f t="shared" si="3"/>
        <v>69.334258344345713</v>
      </c>
      <c r="D51" s="6">
        <f t="shared" si="4"/>
        <v>53.926645378935561</v>
      </c>
      <c r="E51" s="6">
        <f t="shared" si="5"/>
        <v>15.407612965410152</v>
      </c>
      <c r="F51" s="6">
        <f t="shared" si="6"/>
        <v>2295.7343318461139</v>
      </c>
      <c r="G51" s="37"/>
      <c r="H51" s="6">
        <f t="shared" si="21"/>
        <v>0</v>
      </c>
      <c r="I51" s="6">
        <f t="shared" si="36"/>
        <v>0</v>
      </c>
      <c r="J51" s="6">
        <f t="shared" si="37"/>
        <v>0</v>
      </c>
      <c r="K51" s="6">
        <f t="shared" si="1"/>
        <v>0</v>
      </c>
      <c r="N51" s="34">
        <v>40</v>
      </c>
      <c r="O51" s="39">
        <f t="shared" ca="1" si="8"/>
        <v>45499</v>
      </c>
      <c r="P51" s="6">
        <f t="shared" si="22"/>
        <v>47.45648192108694</v>
      </c>
      <c r="Q51" s="6">
        <f t="shared" si="9"/>
        <v>29.001183396219798</v>
      </c>
      <c r="R51" s="6">
        <f t="shared" si="10"/>
        <v>18.455298524867143</v>
      </c>
      <c r="S51" s="6">
        <f t="shared" si="11"/>
        <v>1563.4274321780308</v>
      </c>
      <c r="T51" s="37"/>
      <c r="U51" s="6">
        <f t="shared" si="38"/>
        <v>0</v>
      </c>
      <c r="V51" s="6">
        <f t="shared" si="39"/>
        <v>0</v>
      </c>
      <c r="W51" s="6">
        <f t="shared" si="40"/>
        <v>0</v>
      </c>
      <c r="X51" s="6">
        <f t="shared" si="41"/>
        <v>0</v>
      </c>
      <c r="Z51" s="34">
        <v>40</v>
      </c>
      <c r="AA51" s="39">
        <f t="shared" ca="1" si="15"/>
        <v>45499</v>
      </c>
      <c r="AB51" s="6">
        <f t="shared" si="16"/>
        <v>85.791213959686957</v>
      </c>
      <c r="AC51" s="6">
        <f t="shared" si="17"/>
        <v>26.213982043237682</v>
      </c>
      <c r="AD51" s="6">
        <f t="shared" si="18"/>
        <v>59.577231916449279</v>
      </c>
      <c r="AE51" s="6">
        <f t="shared" si="19"/>
        <v>2800.129900073116</v>
      </c>
      <c r="AF51" s="37"/>
      <c r="AG51" s="6">
        <f t="shared" si="2"/>
        <v>0</v>
      </c>
      <c r="AH51" s="6">
        <f t="shared" si="23"/>
        <v>0</v>
      </c>
      <c r="AI51" s="6">
        <f t="shared" si="24"/>
        <v>0</v>
      </c>
      <c r="AJ51" s="6">
        <f t="shared" si="20"/>
        <v>0</v>
      </c>
    </row>
    <row r="52" spans="1:36" x14ac:dyDescent="0.2">
      <c r="A52" s="34">
        <v>41</v>
      </c>
      <c r="B52" s="39">
        <f t="shared" ca="1" si="42"/>
        <v>45529</v>
      </c>
      <c r="C52" s="6">
        <f t="shared" si="3"/>
        <v>68.872029955383411</v>
      </c>
      <c r="D52" s="6">
        <f t="shared" si="4"/>
        <v>53.567134409742664</v>
      </c>
      <c r="E52" s="6">
        <f t="shared" si="5"/>
        <v>15.304895545640747</v>
      </c>
      <c r="F52" s="6">
        <f t="shared" si="6"/>
        <v>2280.4294363004733</v>
      </c>
      <c r="G52" s="37"/>
      <c r="H52" s="6">
        <f t="shared" si="21"/>
        <v>0</v>
      </c>
      <c r="I52" s="6">
        <f t="shared" si="36"/>
        <v>0</v>
      </c>
      <c r="J52" s="6">
        <f t="shared" si="37"/>
        <v>0</v>
      </c>
      <c r="K52" s="6">
        <f t="shared" si="1"/>
        <v>0</v>
      </c>
      <c r="N52" s="34">
        <v>41</v>
      </c>
      <c r="O52" s="39">
        <f t="shared" ca="1" si="8"/>
        <v>45529</v>
      </c>
      <c r="P52" s="6">
        <f t="shared" si="22"/>
        <v>46.902822965340924</v>
      </c>
      <c r="Q52" s="6">
        <f t="shared" si="9"/>
        <v>28.662836256597231</v>
      </c>
      <c r="R52" s="6">
        <f t="shared" si="10"/>
        <v>18.239986708743693</v>
      </c>
      <c r="S52" s="6">
        <f t="shared" si="11"/>
        <v>1545.187445469287</v>
      </c>
      <c r="T52" s="37"/>
      <c r="U52" s="6">
        <f t="shared" si="38"/>
        <v>0</v>
      </c>
      <c r="V52" s="6">
        <f t="shared" si="39"/>
        <v>0</v>
      </c>
      <c r="W52" s="6">
        <f t="shared" si="40"/>
        <v>0</v>
      </c>
      <c r="X52" s="6">
        <f t="shared" si="41"/>
        <v>0</v>
      </c>
      <c r="Z52" s="34">
        <v>41</v>
      </c>
      <c r="AA52" s="39">
        <f t="shared" ca="1" si="15"/>
        <v>45529</v>
      </c>
      <c r="AB52" s="6">
        <f t="shared" si="16"/>
        <v>84.003897002193483</v>
      </c>
      <c r="AC52" s="6">
        <f t="shared" si="17"/>
        <v>25.667857417336897</v>
      </c>
      <c r="AD52" s="6">
        <f t="shared" si="18"/>
        <v>58.336039584856586</v>
      </c>
      <c r="AE52" s="6">
        <f t="shared" si="19"/>
        <v>2741.7938604882593</v>
      </c>
      <c r="AF52" s="37"/>
      <c r="AG52" s="6">
        <f t="shared" si="2"/>
        <v>0</v>
      </c>
      <c r="AH52" s="6">
        <f t="shared" si="23"/>
        <v>0</v>
      </c>
      <c r="AI52" s="6">
        <f t="shared" si="24"/>
        <v>0</v>
      </c>
      <c r="AJ52" s="6">
        <f t="shared" si="20"/>
        <v>0</v>
      </c>
    </row>
    <row r="53" spans="1:36" x14ac:dyDescent="0.2">
      <c r="A53" s="34">
        <v>42</v>
      </c>
      <c r="B53" s="39">
        <f t="shared" ca="1" si="42"/>
        <v>45559</v>
      </c>
      <c r="C53" s="6">
        <f t="shared" si="3"/>
        <v>68.412883089014201</v>
      </c>
      <c r="D53" s="6">
        <f t="shared" si="4"/>
        <v>53.21002018034438</v>
      </c>
      <c r="E53" s="6">
        <f t="shared" si="5"/>
        <v>15.202862908669822</v>
      </c>
      <c r="F53" s="6">
        <f t="shared" si="6"/>
        <v>2265.2265733918034</v>
      </c>
      <c r="G53" s="37"/>
      <c r="H53" s="6">
        <f t="shared" si="21"/>
        <v>0</v>
      </c>
      <c r="I53" s="6">
        <f t="shared" si="36"/>
        <v>0</v>
      </c>
      <c r="J53" s="6">
        <f t="shared" ref="J53:J116" si="43">IF(H53&lt;H52,$M$3,H53-I53)</f>
        <v>0</v>
      </c>
      <c r="K53" s="6">
        <f t="shared" si="1"/>
        <v>0</v>
      </c>
      <c r="N53" s="34">
        <v>42</v>
      </c>
      <c r="O53" s="39">
        <f t="shared" ca="1" si="8"/>
        <v>45559</v>
      </c>
      <c r="P53" s="6">
        <f t="shared" si="22"/>
        <v>46.35562336407861</v>
      </c>
      <c r="Q53" s="6">
        <f t="shared" si="9"/>
        <v>28.328436500270261</v>
      </c>
      <c r="R53" s="6">
        <f t="shared" si="10"/>
        <v>18.02718686380835</v>
      </c>
      <c r="S53" s="6">
        <f t="shared" si="11"/>
        <v>1527.1602586054787</v>
      </c>
      <c r="T53" s="37"/>
      <c r="U53" s="6">
        <f t="shared" si="38"/>
        <v>0</v>
      </c>
      <c r="V53" s="6">
        <f t="shared" si="39"/>
        <v>0</v>
      </c>
      <c r="W53" s="6">
        <f t="shared" si="40"/>
        <v>0</v>
      </c>
      <c r="X53" s="6">
        <f t="shared" si="41"/>
        <v>0</v>
      </c>
      <c r="Z53" s="34">
        <v>42</v>
      </c>
      <c r="AA53" s="39">
        <f t="shared" ca="1" si="15"/>
        <v>45559</v>
      </c>
      <c r="AB53" s="6">
        <f t="shared" si="16"/>
        <v>82.25381581464778</v>
      </c>
      <c r="AC53" s="6">
        <f t="shared" si="17"/>
        <v>25.133110387809044</v>
      </c>
      <c r="AD53" s="6">
        <f t="shared" si="18"/>
        <v>57.12070542683874</v>
      </c>
      <c r="AE53" s="6">
        <f t="shared" si="19"/>
        <v>2684.6731550614204</v>
      </c>
      <c r="AF53" s="37"/>
      <c r="AG53" s="6">
        <f t="shared" si="2"/>
        <v>0</v>
      </c>
      <c r="AH53" s="6">
        <f t="shared" si="23"/>
        <v>0</v>
      </c>
      <c r="AI53" s="6">
        <f t="shared" si="24"/>
        <v>0</v>
      </c>
      <c r="AJ53" s="6">
        <f t="shared" si="20"/>
        <v>0</v>
      </c>
    </row>
    <row r="54" spans="1:36" x14ac:dyDescent="0.2">
      <c r="A54" s="34">
        <v>43</v>
      </c>
      <c r="B54" s="39">
        <f t="shared" ca="1" si="42"/>
        <v>45589</v>
      </c>
      <c r="C54" s="6">
        <f t="shared" si="3"/>
        <v>67.9567972017541</v>
      </c>
      <c r="D54" s="6">
        <f t="shared" si="4"/>
        <v>52.855286712475419</v>
      </c>
      <c r="E54" s="6">
        <f t="shared" si="5"/>
        <v>15.101510489278681</v>
      </c>
      <c r="F54" s="6">
        <f t="shared" si="6"/>
        <v>2250.1250629025249</v>
      </c>
      <c r="G54" s="37"/>
      <c r="H54" s="6">
        <f t="shared" si="21"/>
        <v>0</v>
      </c>
      <c r="I54" s="6">
        <f t="shared" si="36"/>
        <v>0</v>
      </c>
      <c r="J54" s="6">
        <f t="shared" si="43"/>
        <v>0</v>
      </c>
      <c r="K54" s="6">
        <f t="shared" si="1"/>
        <v>0</v>
      </c>
      <c r="M54" t="s">
        <v>0</v>
      </c>
      <c r="N54" s="34">
        <v>43</v>
      </c>
      <c r="O54" s="39">
        <f t="shared" ca="1" si="8"/>
        <v>45589</v>
      </c>
      <c r="P54" s="6">
        <f t="shared" si="22"/>
        <v>45.814807758164356</v>
      </c>
      <c r="Q54" s="6">
        <f t="shared" si="9"/>
        <v>27.997938074433776</v>
      </c>
      <c r="R54" s="6">
        <f t="shared" si="10"/>
        <v>17.81686968373058</v>
      </c>
      <c r="S54" s="6">
        <f t="shared" si="11"/>
        <v>1509.3433889217481</v>
      </c>
      <c r="T54" s="37"/>
      <c r="U54" s="6">
        <f t="shared" ref="U54:U117" si="44">IF(X53&gt;$U$6,$U$6,X53)</f>
        <v>0</v>
      </c>
      <c r="V54" s="6">
        <f t="shared" ref="V54:V117" si="45">($H$4/12)*X53</f>
        <v>0</v>
      </c>
      <c r="W54" s="6">
        <f t="shared" ref="W54:W117" si="46">IF(U54&lt;U53,U54,U54-V54)</f>
        <v>0</v>
      </c>
      <c r="X54" s="6">
        <f t="shared" ref="X54:X117" si="47">MAX(0,X53-W54)</f>
        <v>0</v>
      </c>
      <c r="Z54" s="34">
        <v>43</v>
      </c>
      <c r="AA54" s="39">
        <f t="shared" ca="1" si="15"/>
        <v>45589</v>
      </c>
      <c r="AB54" s="6">
        <f t="shared" si="16"/>
        <v>80.540194651842612</v>
      </c>
      <c r="AC54" s="6">
        <f t="shared" si="17"/>
        <v>24.609503921396353</v>
      </c>
      <c r="AD54" s="6">
        <f t="shared" si="18"/>
        <v>55.930690730446258</v>
      </c>
      <c r="AE54" s="6">
        <f t="shared" si="19"/>
        <v>2628.7424643309741</v>
      </c>
      <c r="AF54" s="37"/>
      <c r="AG54" s="6">
        <f t="shared" si="2"/>
        <v>0</v>
      </c>
      <c r="AH54" s="6">
        <f t="shared" si="23"/>
        <v>0</v>
      </c>
      <c r="AI54" s="6">
        <f t="shared" si="24"/>
        <v>0</v>
      </c>
      <c r="AJ54" s="6">
        <f t="shared" si="20"/>
        <v>0</v>
      </c>
    </row>
    <row r="55" spans="1:36" x14ac:dyDescent="0.2">
      <c r="A55" s="34">
        <v>44</v>
      </c>
      <c r="B55" s="39">
        <f t="shared" ca="1" si="42"/>
        <v>45619</v>
      </c>
      <c r="C55" s="6">
        <f t="shared" si="3"/>
        <v>67.503751887075737</v>
      </c>
      <c r="D55" s="6">
        <f t="shared" si="4"/>
        <v>52.502918134392246</v>
      </c>
      <c r="E55" s="6">
        <f t="shared" si="5"/>
        <v>15.000833752683491</v>
      </c>
      <c r="F55" s="6">
        <f t="shared" si="6"/>
        <v>2235.1242291498415</v>
      </c>
      <c r="G55" s="37"/>
      <c r="H55" s="6">
        <f t="shared" si="21"/>
        <v>0</v>
      </c>
      <c r="I55" s="6">
        <f t="shared" si="36"/>
        <v>0</v>
      </c>
      <c r="J55" s="6">
        <f t="shared" si="43"/>
        <v>0</v>
      </c>
      <c r="K55" s="6">
        <f t="shared" si="1"/>
        <v>0</v>
      </c>
      <c r="N55" s="34">
        <v>44</v>
      </c>
      <c r="O55" s="39">
        <f t="shared" ca="1" si="8"/>
        <v>45619</v>
      </c>
      <c r="P55" s="6">
        <f t="shared" si="22"/>
        <v>45.280301667652438</v>
      </c>
      <c r="Q55" s="6">
        <f t="shared" si="9"/>
        <v>27.671295463565382</v>
      </c>
      <c r="R55" s="6">
        <f t="shared" si="10"/>
        <v>17.609006204087056</v>
      </c>
      <c r="S55" s="6">
        <f t="shared" si="11"/>
        <v>1491.734382717661</v>
      </c>
      <c r="T55" s="37"/>
      <c r="U55" s="6">
        <f t="shared" si="44"/>
        <v>0</v>
      </c>
      <c r="V55" s="6">
        <f t="shared" si="45"/>
        <v>0</v>
      </c>
      <c r="W55" s="6">
        <f t="shared" si="46"/>
        <v>0</v>
      </c>
      <c r="X55" s="6">
        <f t="shared" si="47"/>
        <v>0</v>
      </c>
      <c r="Z55" s="34">
        <v>44</v>
      </c>
      <c r="AA55" s="39">
        <f t="shared" ca="1" si="15"/>
        <v>45619</v>
      </c>
      <c r="AB55" s="6">
        <f t="shared" si="16"/>
        <v>78.862273929929216</v>
      </c>
      <c r="AC55" s="6">
        <f t="shared" si="17"/>
        <v>24.09680592303393</v>
      </c>
      <c r="AD55" s="6">
        <f t="shared" si="18"/>
        <v>54.76546800689529</v>
      </c>
      <c r="AE55" s="6">
        <f t="shared" si="19"/>
        <v>2573.9769963240788</v>
      </c>
      <c r="AF55" s="37"/>
      <c r="AG55" s="6">
        <f t="shared" si="2"/>
        <v>0</v>
      </c>
      <c r="AH55" s="6">
        <f t="shared" si="23"/>
        <v>0</v>
      </c>
      <c r="AI55" s="6">
        <f t="shared" si="24"/>
        <v>0</v>
      </c>
      <c r="AJ55" s="6">
        <f t="shared" si="20"/>
        <v>0</v>
      </c>
    </row>
    <row r="56" spans="1:36" x14ac:dyDescent="0.2">
      <c r="A56" s="34">
        <v>45</v>
      </c>
      <c r="B56" s="39">
        <f t="shared" ca="1" si="42"/>
        <v>45649</v>
      </c>
      <c r="C56" s="6">
        <f t="shared" si="3"/>
        <v>67.05372687449524</v>
      </c>
      <c r="D56" s="6">
        <f t="shared" si="4"/>
        <v>52.15289868016297</v>
      </c>
      <c r="E56" s="6">
        <f t="shared" si="5"/>
        <v>14.90082819433227</v>
      </c>
      <c r="F56" s="6">
        <f t="shared" si="6"/>
        <v>2220.2234009555091</v>
      </c>
      <c r="G56" s="37"/>
      <c r="H56" s="6">
        <f t="shared" si="21"/>
        <v>0</v>
      </c>
      <c r="I56" s="6">
        <f t="shared" si="36"/>
        <v>0</v>
      </c>
      <c r="J56" s="6">
        <f t="shared" si="43"/>
        <v>0</v>
      </c>
      <c r="K56" s="6">
        <f t="shared" si="1"/>
        <v>0</v>
      </c>
      <c r="N56" s="34">
        <v>45</v>
      </c>
      <c r="O56" s="39">
        <f t="shared" ca="1" si="8"/>
        <v>45649</v>
      </c>
      <c r="P56" s="6">
        <f t="shared" si="22"/>
        <v>44.752031481529826</v>
      </c>
      <c r="Q56" s="6">
        <f t="shared" si="9"/>
        <v>27.348463683157117</v>
      </c>
      <c r="R56" s="6">
        <f t="shared" si="10"/>
        <v>17.403567798372709</v>
      </c>
      <c r="S56" s="6">
        <f t="shared" si="11"/>
        <v>1474.3308149192883</v>
      </c>
      <c r="T56" s="37"/>
      <c r="U56" s="6">
        <f t="shared" si="44"/>
        <v>0</v>
      </c>
      <c r="V56" s="6">
        <f t="shared" si="45"/>
        <v>0</v>
      </c>
      <c r="W56" s="6">
        <f t="shared" si="46"/>
        <v>0</v>
      </c>
      <c r="X56" s="6">
        <f t="shared" si="47"/>
        <v>0</v>
      </c>
      <c r="Z56" s="34">
        <v>45</v>
      </c>
      <c r="AA56" s="39">
        <f t="shared" ca="1" si="15"/>
        <v>45649</v>
      </c>
      <c r="AB56" s="6">
        <f t="shared" si="16"/>
        <v>77.219309889722354</v>
      </c>
      <c r="AC56" s="6">
        <f t="shared" si="17"/>
        <v>23.594789132970721</v>
      </c>
      <c r="AD56" s="6">
        <f t="shared" si="18"/>
        <v>53.624520756751636</v>
      </c>
      <c r="AE56" s="6">
        <f t="shared" si="19"/>
        <v>2520.352475567327</v>
      </c>
      <c r="AF56" s="37"/>
      <c r="AG56" s="6">
        <f t="shared" si="2"/>
        <v>0</v>
      </c>
      <c r="AH56" s="6">
        <f t="shared" si="23"/>
        <v>0</v>
      </c>
      <c r="AI56" s="6">
        <f t="shared" si="24"/>
        <v>0</v>
      </c>
      <c r="AJ56" s="6">
        <f t="shared" si="20"/>
        <v>0</v>
      </c>
    </row>
    <row r="57" spans="1:36" x14ac:dyDescent="0.2">
      <c r="A57" s="34">
        <v>46</v>
      </c>
      <c r="B57" s="39">
        <f t="shared" ca="1" si="42"/>
        <v>45679</v>
      </c>
      <c r="C57" s="6">
        <f t="shared" si="3"/>
        <v>66.606702028665268</v>
      </c>
      <c r="D57" s="6">
        <f t="shared" si="4"/>
        <v>51.80521268896188</v>
      </c>
      <c r="E57" s="6">
        <f t="shared" si="5"/>
        <v>14.801489339703387</v>
      </c>
      <c r="F57" s="6">
        <f t="shared" si="6"/>
        <v>2205.4219116158056</v>
      </c>
      <c r="G57" s="37"/>
      <c r="H57" s="6">
        <f t="shared" si="21"/>
        <v>0</v>
      </c>
      <c r="I57" s="6">
        <f t="shared" si="36"/>
        <v>0</v>
      </c>
      <c r="J57" s="6">
        <f t="shared" si="43"/>
        <v>0</v>
      </c>
      <c r="K57" s="6">
        <f t="shared" si="1"/>
        <v>0</v>
      </c>
      <c r="N57" s="34">
        <v>46</v>
      </c>
      <c r="O57" s="39">
        <f t="shared" ca="1" si="8"/>
        <v>45679</v>
      </c>
      <c r="P57" s="6">
        <f t="shared" si="22"/>
        <v>44.229924447578647</v>
      </c>
      <c r="Q57" s="6">
        <f t="shared" si="9"/>
        <v>27.029398273520286</v>
      </c>
      <c r="R57" s="6">
        <f t="shared" si="10"/>
        <v>17.200526174058361</v>
      </c>
      <c r="S57" s="6">
        <f t="shared" si="11"/>
        <v>1457.13028874523</v>
      </c>
      <c r="T57" s="37"/>
      <c r="U57" s="6">
        <f t="shared" si="44"/>
        <v>0</v>
      </c>
      <c r="V57" s="6">
        <f t="shared" si="45"/>
        <v>0</v>
      </c>
      <c r="W57" s="6">
        <f t="shared" si="46"/>
        <v>0</v>
      </c>
      <c r="X57" s="6">
        <f t="shared" si="47"/>
        <v>0</v>
      </c>
      <c r="Z57" s="34">
        <v>46</v>
      </c>
      <c r="AA57" s="39">
        <f t="shared" ca="1" si="15"/>
        <v>45679</v>
      </c>
      <c r="AB57" s="6">
        <f t="shared" si="16"/>
        <v>75.610574267019814</v>
      </c>
      <c r="AC57" s="6">
        <f t="shared" si="17"/>
        <v>23.103231026033832</v>
      </c>
      <c r="AD57" s="6">
        <f t="shared" si="18"/>
        <v>52.507343240985982</v>
      </c>
      <c r="AE57" s="6">
        <f t="shared" si="19"/>
        <v>2467.8451323263412</v>
      </c>
      <c r="AF57" s="37"/>
      <c r="AG57" s="6">
        <f t="shared" si="2"/>
        <v>0</v>
      </c>
      <c r="AH57" s="6">
        <f t="shared" si="23"/>
        <v>0</v>
      </c>
      <c r="AI57" s="6">
        <f t="shared" si="24"/>
        <v>0</v>
      </c>
      <c r="AJ57" s="6">
        <f t="shared" si="20"/>
        <v>0</v>
      </c>
    </row>
    <row r="58" spans="1:36" x14ac:dyDescent="0.2">
      <c r="A58" s="34">
        <v>47</v>
      </c>
      <c r="B58" s="39">
        <f t="shared" ca="1" si="42"/>
        <v>45709</v>
      </c>
      <c r="C58" s="6">
        <f t="shared" si="3"/>
        <v>66.16265734847417</v>
      </c>
      <c r="D58" s="6">
        <f t="shared" si="4"/>
        <v>51.459844604368797</v>
      </c>
      <c r="E58" s="6">
        <f t="shared" si="5"/>
        <v>14.702812744105373</v>
      </c>
      <c r="F58" s="6">
        <f t="shared" si="6"/>
        <v>2190.7190988717002</v>
      </c>
      <c r="G58" s="37"/>
      <c r="H58" s="6">
        <f t="shared" si="21"/>
        <v>0</v>
      </c>
      <c r="I58" s="6">
        <f t="shared" si="36"/>
        <v>0</v>
      </c>
      <c r="J58" s="6">
        <f t="shared" si="43"/>
        <v>0</v>
      </c>
      <c r="K58" s="6">
        <f t="shared" si="1"/>
        <v>0</v>
      </c>
      <c r="N58" s="34">
        <v>47</v>
      </c>
      <c r="O58" s="39">
        <f t="shared" ca="1" si="8"/>
        <v>45709</v>
      </c>
      <c r="P58" s="6">
        <f t="shared" si="22"/>
        <v>43.7139086623569</v>
      </c>
      <c r="Q58" s="6">
        <f t="shared" si="9"/>
        <v>26.71405529366255</v>
      </c>
      <c r="R58" s="6">
        <f t="shared" si="10"/>
        <v>16.99985336869435</v>
      </c>
      <c r="S58" s="6">
        <f t="shared" si="11"/>
        <v>1440.1304353765356</v>
      </c>
      <c r="T58" s="37"/>
      <c r="U58" s="6">
        <f t="shared" si="44"/>
        <v>0</v>
      </c>
      <c r="V58" s="6">
        <f t="shared" si="45"/>
        <v>0</v>
      </c>
      <c r="W58" s="6">
        <f t="shared" si="46"/>
        <v>0</v>
      </c>
      <c r="X58" s="6">
        <f t="shared" si="47"/>
        <v>0</v>
      </c>
      <c r="Z58" s="34">
        <v>47</v>
      </c>
      <c r="AA58" s="39">
        <f t="shared" ca="1" si="15"/>
        <v>45709</v>
      </c>
      <c r="AB58" s="6">
        <f t="shared" si="16"/>
        <v>74.035353969790236</v>
      </c>
      <c r="AC58" s="6">
        <f t="shared" si="17"/>
        <v>22.621913712991461</v>
      </c>
      <c r="AD58" s="6">
        <f t="shared" si="18"/>
        <v>51.413440256798779</v>
      </c>
      <c r="AE58" s="6">
        <f t="shared" si="19"/>
        <v>2416.4316920695424</v>
      </c>
      <c r="AF58" s="37"/>
      <c r="AG58" s="6">
        <f t="shared" si="2"/>
        <v>0</v>
      </c>
      <c r="AH58" s="6">
        <f t="shared" si="23"/>
        <v>0</v>
      </c>
      <c r="AI58" s="6">
        <f t="shared" si="24"/>
        <v>0</v>
      </c>
      <c r="AJ58" s="6">
        <f t="shared" si="20"/>
        <v>0</v>
      </c>
    </row>
    <row r="59" spans="1:36" x14ac:dyDescent="0.2">
      <c r="A59" s="34">
        <v>48</v>
      </c>
      <c r="B59" s="39">
        <f t="shared" ca="1" si="42"/>
        <v>45739</v>
      </c>
      <c r="C59" s="6">
        <f t="shared" si="3"/>
        <v>65.721572966151001</v>
      </c>
      <c r="D59" s="6">
        <f t="shared" si="4"/>
        <v>51.116778973673007</v>
      </c>
      <c r="E59" s="6">
        <f t="shared" si="5"/>
        <v>14.604793992477994</v>
      </c>
      <c r="F59" s="6">
        <f t="shared" si="6"/>
        <v>2176.1143048792223</v>
      </c>
      <c r="G59" s="37"/>
      <c r="H59" s="6">
        <f t="shared" si="21"/>
        <v>0</v>
      </c>
      <c r="I59" s="6">
        <f t="shared" si="36"/>
        <v>0</v>
      </c>
      <c r="J59" s="6">
        <f t="shared" si="43"/>
        <v>0</v>
      </c>
      <c r="K59" s="6">
        <f t="shared" si="1"/>
        <v>0</v>
      </c>
      <c r="N59" s="34">
        <v>48</v>
      </c>
      <c r="O59" s="39">
        <f t="shared" ca="1" si="8"/>
        <v>45739</v>
      </c>
      <c r="P59" s="6">
        <f t="shared" si="22"/>
        <v>43.203913061296063</v>
      </c>
      <c r="Q59" s="6">
        <f t="shared" si="9"/>
        <v>26.402391315236486</v>
      </c>
      <c r="R59" s="6">
        <f t="shared" si="10"/>
        <v>16.801521746059578</v>
      </c>
      <c r="S59" s="6">
        <f t="shared" si="11"/>
        <v>1423.3289136304761</v>
      </c>
      <c r="T59" s="37"/>
      <c r="U59" s="6">
        <f t="shared" si="44"/>
        <v>0</v>
      </c>
      <c r="V59" s="6">
        <f t="shared" si="45"/>
        <v>0</v>
      </c>
      <c r="W59" s="6">
        <f t="shared" si="46"/>
        <v>0</v>
      </c>
      <c r="X59" s="6">
        <f t="shared" si="47"/>
        <v>0</v>
      </c>
      <c r="Z59" s="34">
        <v>48</v>
      </c>
      <c r="AA59" s="39">
        <f t="shared" ca="1" si="15"/>
        <v>45739</v>
      </c>
      <c r="AB59" s="6">
        <f t="shared" si="16"/>
        <v>72.492950762086267</v>
      </c>
      <c r="AC59" s="6">
        <f t="shared" si="17"/>
        <v>22.150623843970806</v>
      </c>
      <c r="AD59" s="6">
        <f t="shared" si="18"/>
        <v>50.342326918115461</v>
      </c>
      <c r="AE59" s="6">
        <f t="shared" si="19"/>
        <v>2366.089365151427</v>
      </c>
      <c r="AF59" s="37"/>
      <c r="AG59" s="6">
        <f t="shared" si="2"/>
        <v>0</v>
      </c>
      <c r="AH59" s="6">
        <f t="shared" si="23"/>
        <v>0</v>
      </c>
      <c r="AI59" s="6">
        <f t="shared" si="24"/>
        <v>0</v>
      </c>
      <c r="AJ59" s="6">
        <f t="shared" si="20"/>
        <v>0</v>
      </c>
    </row>
    <row r="60" spans="1:36" x14ac:dyDescent="0.2">
      <c r="A60" s="34">
        <v>49</v>
      </c>
      <c r="B60" s="39">
        <f t="shared" ca="1" si="42"/>
        <v>45769</v>
      </c>
      <c r="C60" s="6">
        <f t="shared" si="3"/>
        <v>65.283429146376662</v>
      </c>
      <c r="D60" s="6">
        <f t="shared" si="4"/>
        <v>50.776000447181858</v>
      </c>
      <c r="E60" s="6">
        <f t="shared" si="5"/>
        <v>14.507428699194804</v>
      </c>
      <c r="F60" s="6">
        <f t="shared" si="6"/>
        <v>2161.6068761800275</v>
      </c>
      <c r="G60" s="37"/>
      <c r="H60" s="6">
        <f t="shared" si="21"/>
        <v>0</v>
      </c>
      <c r="I60" s="6">
        <f t="shared" si="36"/>
        <v>0</v>
      </c>
      <c r="J60" s="6">
        <f t="shared" si="43"/>
        <v>0</v>
      </c>
      <c r="K60" s="6">
        <f t="shared" si="1"/>
        <v>0</v>
      </c>
      <c r="N60" s="34">
        <v>49</v>
      </c>
      <c r="O60" s="39">
        <f t="shared" ca="1" si="8"/>
        <v>45769</v>
      </c>
      <c r="P60" s="6">
        <f t="shared" si="22"/>
        <v>42.69986740891428</v>
      </c>
      <c r="Q60" s="6">
        <f t="shared" si="9"/>
        <v>26.094363416558728</v>
      </c>
      <c r="R60" s="6">
        <f t="shared" si="10"/>
        <v>16.605503992355551</v>
      </c>
      <c r="S60" s="6">
        <f t="shared" si="11"/>
        <v>1406.7234096381205</v>
      </c>
      <c r="T60" s="37"/>
      <c r="U60" s="6">
        <f t="shared" si="44"/>
        <v>0</v>
      </c>
      <c r="V60" s="6">
        <f t="shared" si="45"/>
        <v>0</v>
      </c>
      <c r="W60" s="6">
        <f t="shared" si="46"/>
        <v>0</v>
      </c>
      <c r="X60" s="6">
        <f t="shared" si="47"/>
        <v>0</v>
      </c>
      <c r="Z60" s="34">
        <v>49</v>
      </c>
      <c r="AA60" s="39">
        <f t="shared" ca="1" si="15"/>
        <v>45769</v>
      </c>
      <c r="AB60" s="6">
        <f t="shared" si="16"/>
        <v>70.982680954542815</v>
      </c>
      <c r="AC60" s="6">
        <f t="shared" si="17"/>
        <v>21.689152513888082</v>
      </c>
      <c r="AD60" s="6">
        <f t="shared" si="18"/>
        <v>49.293528440654732</v>
      </c>
      <c r="AE60" s="6">
        <f t="shared" si="19"/>
        <v>2316.7958367107722</v>
      </c>
      <c r="AF60" s="37"/>
      <c r="AG60" s="6">
        <f t="shared" si="2"/>
        <v>0</v>
      </c>
      <c r="AH60" s="6">
        <f t="shared" si="23"/>
        <v>0</v>
      </c>
      <c r="AI60" s="6">
        <f t="shared" si="24"/>
        <v>0</v>
      </c>
      <c r="AJ60" s="6">
        <f t="shared" si="20"/>
        <v>0</v>
      </c>
    </row>
    <row r="61" spans="1:36" x14ac:dyDescent="0.2">
      <c r="A61" s="34">
        <v>50</v>
      </c>
      <c r="B61" s="39">
        <f t="shared" ca="1" si="42"/>
        <v>45799</v>
      </c>
      <c r="C61" s="6">
        <f t="shared" si="3"/>
        <v>64.848206285400821</v>
      </c>
      <c r="D61" s="6">
        <f t="shared" si="4"/>
        <v>50.43749377753398</v>
      </c>
      <c r="E61" s="6">
        <f t="shared" si="5"/>
        <v>14.41071250786684</v>
      </c>
      <c r="F61" s="6">
        <f t="shared" si="6"/>
        <v>2147.1961636721608</v>
      </c>
      <c r="G61" s="37"/>
      <c r="H61" s="6">
        <f t="shared" si="21"/>
        <v>0</v>
      </c>
      <c r="I61" s="6">
        <f t="shared" si="36"/>
        <v>0</v>
      </c>
      <c r="J61" s="6">
        <f t="shared" si="43"/>
        <v>0</v>
      </c>
      <c r="K61" s="6">
        <f t="shared" si="1"/>
        <v>0</v>
      </c>
      <c r="N61" s="34">
        <v>50</v>
      </c>
      <c r="O61" s="39">
        <f t="shared" ca="1" si="8"/>
        <v>45799</v>
      </c>
      <c r="P61" s="6">
        <f t="shared" si="22"/>
        <v>42.201702289143611</v>
      </c>
      <c r="Q61" s="6">
        <f t="shared" si="9"/>
        <v>25.789929176698877</v>
      </c>
      <c r="R61" s="6">
        <f t="shared" si="10"/>
        <v>16.411773112444735</v>
      </c>
      <c r="S61" s="6">
        <f t="shared" si="11"/>
        <v>1390.3116365256758</v>
      </c>
      <c r="T61" s="37"/>
      <c r="U61" s="6">
        <f t="shared" si="44"/>
        <v>0</v>
      </c>
      <c r="V61" s="6">
        <f t="shared" si="45"/>
        <v>0</v>
      </c>
      <c r="W61" s="6">
        <f t="shared" si="46"/>
        <v>0</v>
      </c>
      <c r="X61" s="6">
        <f t="shared" si="47"/>
        <v>0</v>
      </c>
      <c r="Z61" s="34">
        <v>50</v>
      </c>
      <c r="AA61" s="39">
        <f t="shared" ca="1" si="15"/>
        <v>45799</v>
      </c>
      <c r="AB61" s="6">
        <f t="shared" si="16"/>
        <v>69.50387510132316</v>
      </c>
      <c r="AC61" s="6">
        <f t="shared" si="17"/>
        <v>21.237295169848746</v>
      </c>
      <c r="AD61" s="6">
        <f t="shared" si="18"/>
        <v>48.266579931474411</v>
      </c>
      <c r="AE61" s="6">
        <f t="shared" si="19"/>
        <v>2268.5292567792976</v>
      </c>
      <c r="AF61" s="37"/>
      <c r="AG61" s="6">
        <f t="shared" si="2"/>
        <v>0</v>
      </c>
      <c r="AH61" s="6">
        <f t="shared" si="23"/>
        <v>0</v>
      </c>
      <c r="AI61" s="6">
        <f t="shared" si="24"/>
        <v>0</v>
      </c>
      <c r="AJ61" s="6">
        <f t="shared" si="20"/>
        <v>0</v>
      </c>
    </row>
    <row r="62" spans="1:36" x14ac:dyDescent="0.2">
      <c r="A62" s="34">
        <v>51</v>
      </c>
      <c r="B62" s="39">
        <f t="shared" ca="1" si="42"/>
        <v>45829</v>
      </c>
      <c r="C62" s="6">
        <f t="shared" si="3"/>
        <v>64.41588491016482</v>
      </c>
      <c r="D62" s="6">
        <f t="shared" si="4"/>
        <v>50.101243819017085</v>
      </c>
      <c r="E62" s="6">
        <f t="shared" si="5"/>
        <v>14.314641091147735</v>
      </c>
      <c r="F62" s="6">
        <f t="shared" si="6"/>
        <v>2132.8815225810131</v>
      </c>
      <c r="G62" s="37"/>
      <c r="H62" s="6">
        <f t="shared" si="21"/>
        <v>0</v>
      </c>
      <c r="I62" s="6">
        <f t="shared" si="36"/>
        <v>0</v>
      </c>
      <c r="J62" s="6">
        <f t="shared" si="43"/>
        <v>0</v>
      </c>
      <c r="K62" s="6">
        <f t="shared" si="1"/>
        <v>0</v>
      </c>
      <c r="N62" s="34">
        <v>51</v>
      </c>
      <c r="O62" s="39">
        <f t="shared" ca="1" si="8"/>
        <v>45829</v>
      </c>
      <c r="P62" s="6">
        <f t="shared" si="22"/>
        <v>41.709349095770271</v>
      </c>
      <c r="Q62" s="6">
        <f t="shared" si="9"/>
        <v>25.489046669637389</v>
      </c>
      <c r="R62" s="6">
        <f t="shared" si="10"/>
        <v>16.220302426132882</v>
      </c>
      <c r="S62" s="6">
        <f t="shared" si="11"/>
        <v>1374.091334099543</v>
      </c>
      <c r="T62" s="37"/>
      <c r="U62" s="6">
        <f t="shared" si="44"/>
        <v>0</v>
      </c>
      <c r="V62" s="6">
        <f t="shared" si="45"/>
        <v>0</v>
      </c>
      <c r="W62" s="6">
        <f t="shared" si="46"/>
        <v>0</v>
      </c>
      <c r="X62" s="6">
        <f t="shared" si="47"/>
        <v>0</v>
      </c>
      <c r="Z62" s="34">
        <v>51</v>
      </c>
      <c r="AA62" s="39">
        <f t="shared" ca="1" si="15"/>
        <v>45829</v>
      </c>
      <c r="AB62" s="6">
        <f t="shared" si="16"/>
        <v>68.055877703378926</v>
      </c>
      <c r="AC62" s="6">
        <f t="shared" si="17"/>
        <v>20.794851520476893</v>
      </c>
      <c r="AD62" s="6">
        <f t="shared" si="18"/>
        <v>47.261026182902029</v>
      </c>
      <c r="AE62" s="6">
        <f t="shared" si="19"/>
        <v>2221.2682305963954</v>
      </c>
      <c r="AF62" s="37"/>
      <c r="AG62" s="6">
        <f t="shared" si="2"/>
        <v>0</v>
      </c>
      <c r="AH62" s="6">
        <f t="shared" si="23"/>
        <v>0</v>
      </c>
      <c r="AI62" s="6">
        <f t="shared" si="24"/>
        <v>0</v>
      </c>
      <c r="AJ62" s="6">
        <f t="shared" si="20"/>
        <v>0</v>
      </c>
    </row>
    <row r="63" spans="1:36" x14ac:dyDescent="0.2">
      <c r="A63" s="34">
        <v>52</v>
      </c>
      <c r="B63" s="39">
        <f t="shared" ca="1" si="42"/>
        <v>45859</v>
      </c>
      <c r="C63" s="6">
        <f t="shared" si="3"/>
        <v>63.986445677430389</v>
      </c>
      <c r="D63" s="6">
        <f t="shared" si="4"/>
        <v>49.76723552689031</v>
      </c>
      <c r="E63" s="6">
        <f t="shared" si="5"/>
        <v>14.219210150540079</v>
      </c>
      <c r="F63" s="6">
        <f t="shared" si="6"/>
        <v>2118.6623124304729</v>
      </c>
      <c r="G63" s="37"/>
      <c r="H63" s="6">
        <f t="shared" si="21"/>
        <v>0</v>
      </c>
      <c r="I63" s="6">
        <f t="shared" si="36"/>
        <v>0</v>
      </c>
      <c r="J63" s="6">
        <f t="shared" si="43"/>
        <v>0</v>
      </c>
      <c r="K63" s="6">
        <f t="shared" si="1"/>
        <v>0</v>
      </c>
      <c r="N63" s="34">
        <v>52</v>
      </c>
      <c r="O63" s="39">
        <f t="shared" ca="1" si="8"/>
        <v>45859</v>
      </c>
      <c r="P63" s="6">
        <f t="shared" si="22"/>
        <v>41.222740022986287</v>
      </c>
      <c r="Q63" s="6">
        <f t="shared" si="9"/>
        <v>25.191674458491622</v>
      </c>
      <c r="R63" s="6">
        <f t="shared" si="10"/>
        <v>16.031065564494664</v>
      </c>
      <c r="S63" s="6">
        <f t="shared" si="11"/>
        <v>1358.0602685350484</v>
      </c>
      <c r="T63" s="37"/>
      <c r="U63" s="6">
        <f t="shared" si="44"/>
        <v>0</v>
      </c>
      <c r="V63" s="6">
        <f t="shared" si="45"/>
        <v>0</v>
      </c>
      <c r="W63" s="6">
        <f t="shared" si="46"/>
        <v>0</v>
      </c>
      <c r="X63" s="6">
        <f t="shared" si="47"/>
        <v>0</v>
      </c>
      <c r="Z63" s="34">
        <v>52</v>
      </c>
      <c r="AA63" s="39">
        <f t="shared" ca="1" si="15"/>
        <v>45859</v>
      </c>
      <c r="AB63" s="6">
        <f t="shared" si="16"/>
        <v>66.638046917891856</v>
      </c>
      <c r="AC63" s="6">
        <f t="shared" si="17"/>
        <v>20.361625447133623</v>
      </c>
      <c r="AD63" s="6">
        <f t="shared" si="18"/>
        <v>46.276421470758237</v>
      </c>
      <c r="AE63" s="6">
        <f t="shared" si="19"/>
        <v>2174.9918091256372</v>
      </c>
      <c r="AF63" s="37"/>
      <c r="AG63" s="6">
        <f t="shared" si="2"/>
        <v>0</v>
      </c>
      <c r="AH63" s="6">
        <f t="shared" si="23"/>
        <v>0</v>
      </c>
      <c r="AI63" s="6">
        <f t="shared" si="24"/>
        <v>0</v>
      </c>
      <c r="AJ63" s="6">
        <f t="shared" si="20"/>
        <v>0</v>
      </c>
    </row>
    <row r="64" spans="1:36" x14ac:dyDescent="0.2">
      <c r="A64" s="34">
        <v>53</v>
      </c>
      <c r="B64" s="39">
        <f t="shared" ca="1" si="42"/>
        <v>45889</v>
      </c>
      <c r="C64" s="6">
        <f t="shared" si="3"/>
        <v>63.559869372914186</v>
      </c>
      <c r="D64" s="6">
        <f t="shared" si="4"/>
        <v>49.435453956711036</v>
      </c>
      <c r="E64" s="6">
        <f t="shared" si="5"/>
        <v>14.124415416203149</v>
      </c>
      <c r="F64" s="6">
        <f t="shared" si="6"/>
        <v>2104.5378970142697</v>
      </c>
      <c r="G64" s="37"/>
      <c r="H64" s="6">
        <f t="shared" si="21"/>
        <v>0</v>
      </c>
      <c r="I64" s="6">
        <f t="shared" si="36"/>
        <v>0</v>
      </c>
      <c r="J64" s="6">
        <f t="shared" si="43"/>
        <v>0</v>
      </c>
      <c r="K64" s="6">
        <f t="shared" si="1"/>
        <v>0</v>
      </c>
      <c r="N64" s="34">
        <v>53</v>
      </c>
      <c r="O64" s="39">
        <f t="shared" ca="1" si="8"/>
        <v>45889</v>
      </c>
      <c r="P64" s="6">
        <f t="shared" si="22"/>
        <v>40.741808056051454</v>
      </c>
      <c r="Q64" s="6">
        <f t="shared" si="9"/>
        <v>24.897771589809221</v>
      </c>
      <c r="R64" s="6">
        <f t="shared" si="10"/>
        <v>15.844036466242233</v>
      </c>
      <c r="S64" s="6">
        <f t="shared" si="11"/>
        <v>1342.2162320688062</v>
      </c>
      <c r="T64" s="37"/>
      <c r="U64" s="6">
        <f t="shared" si="44"/>
        <v>0</v>
      </c>
      <c r="V64" s="6">
        <f t="shared" si="45"/>
        <v>0</v>
      </c>
      <c r="W64" s="6">
        <f t="shared" si="46"/>
        <v>0</v>
      </c>
      <c r="X64" s="6">
        <f t="shared" si="47"/>
        <v>0</v>
      </c>
      <c r="Z64" s="34">
        <v>53</v>
      </c>
      <c r="AA64" s="39">
        <f t="shared" ca="1" si="15"/>
        <v>45889</v>
      </c>
      <c r="AB64" s="6">
        <f t="shared" si="16"/>
        <v>65.249754273769113</v>
      </c>
      <c r="AC64" s="6">
        <f t="shared" si="17"/>
        <v>19.937424916985009</v>
      </c>
      <c r="AD64" s="6">
        <f t="shared" si="18"/>
        <v>45.312329356784105</v>
      </c>
      <c r="AE64" s="6">
        <f t="shared" si="19"/>
        <v>2129.6794797688531</v>
      </c>
      <c r="AF64" s="37"/>
      <c r="AG64" s="6">
        <f t="shared" si="2"/>
        <v>0</v>
      </c>
      <c r="AH64" s="6">
        <f t="shared" si="23"/>
        <v>0</v>
      </c>
      <c r="AI64" s="6">
        <f t="shared" si="24"/>
        <v>0</v>
      </c>
      <c r="AJ64" s="6">
        <f t="shared" si="20"/>
        <v>0</v>
      </c>
    </row>
    <row r="65" spans="1:36" x14ac:dyDescent="0.2">
      <c r="A65" s="34">
        <v>54</v>
      </c>
      <c r="B65" s="39">
        <f t="shared" ca="1" si="42"/>
        <v>45919</v>
      </c>
      <c r="C65" s="6">
        <f t="shared" si="3"/>
        <v>63.136136910428085</v>
      </c>
      <c r="D65" s="6">
        <f t="shared" si="4"/>
        <v>49.105884263666297</v>
      </c>
      <c r="E65" s="6">
        <f t="shared" si="5"/>
        <v>14.030252646761788</v>
      </c>
      <c r="F65" s="6">
        <f t="shared" si="6"/>
        <v>2090.507644367508</v>
      </c>
      <c r="G65" s="37"/>
      <c r="H65" s="6">
        <f t="shared" si="21"/>
        <v>0</v>
      </c>
      <c r="I65" s="6">
        <f t="shared" si="36"/>
        <v>0</v>
      </c>
      <c r="J65" s="6">
        <f t="shared" si="43"/>
        <v>0</v>
      </c>
      <c r="K65" s="6">
        <f t="shared" si="1"/>
        <v>0</v>
      </c>
      <c r="N65" s="34">
        <v>54</v>
      </c>
      <c r="O65" s="39">
        <f t="shared" ca="1" si="8"/>
        <v>45919</v>
      </c>
      <c r="P65" s="6">
        <f t="shared" si="22"/>
        <v>40.266486962064185</v>
      </c>
      <c r="Q65" s="6">
        <f t="shared" si="9"/>
        <v>24.607297587928116</v>
      </c>
      <c r="R65" s="6">
        <f t="shared" si="10"/>
        <v>15.659189374136069</v>
      </c>
      <c r="S65" s="6">
        <f t="shared" si="11"/>
        <v>1326.5570426946701</v>
      </c>
      <c r="T65" s="37"/>
      <c r="U65" s="6">
        <f t="shared" si="44"/>
        <v>0</v>
      </c>
      <c r="V65" s="6">
        <f t="shared" si="45"/>
        <v>0</v>
      </c>
      <c r="W65" s="6">
        <f t="shared" si="46"/>
        <v>0</v>
      </c>
      <c r="X65" s="6">
        <f t="shared" si="47"/>
        <v>0</v>
      </c>
      <c r="Z65" s="34">
        <v>54</v>
      </c>
      <c r="AA65" s="39">
        <f t="shared" ca="1" si="15"/>
        <v>45919</v>
      </c>
      <c r="AB65" s="6">
        <f t="shared" si="16"/>
        <v>63.890384393065588</v>
      </c>
      <c r="AC65" s="6">
        <f t="shared" si="17"/>
        <v>19.522061897881152</v>
      </c>
      <c r="AD65" s="6">
        <f t="shared" si="18"/>
        <v>44.368322495184437</v>
      </c>
      <c r="AE65" s="6">
        <f t="shared" si="19"/>
        <v>2085.3111572736684</v>
      </c>
      <c r="AF65" s="37"/>
      <c r="AG65" s="6">
        <f t="shared" si="2"/>
        <v>0</v>
      </c>
      <c r="AH65" s="6">
        <f t="shared" si="23"/>
        <v>0</v>
      </c>
      <c r="AI65" s="6">
        <f t="shared" si="24"/>
        <v>0</v>
      </c>
      <c r="AJ65" s="6">
        <f t="shared" si="20"/>
        <v>0</v>
      </c>
    </row>
    <row r="66" spans="1:36" x14ac:dyDescent="0.2">
      <c r="A66" s="34">
        <v>55</v>
      </c>
      <c r="B66" s="39">
        <f t="shared" ca="1" si="42"/>
        <v>45949</v>
      </c>
      <c r="C66" s="6">
        <f t="shared" si="3"/>
        <v>62.715229331025235</v>
      </c>
      <c r="D66" s="6">
        <f t="shared" si="4"/>
        <v>48.778511701908521</v>
      </c>
      <c r="E66" s="6">
        <f t="shared" si="5"/>
        <v>13.936717629116714</v>
      </c>
      <c r="F66" s="6">
        <f t="shared" si="6"/>
        <v>2076.5709267383913</v>
      </c>
      <c r="G66" s="37"/>
      <c r="H66" s="6">
        <f t="shared" si="21"/>
        <v>0</v>
      </c>
      <c r="I66" s="6">
        <f t="shared" si="36"/>
        <v>0</v>
      </c>
      <c r="J66" s="6">
        <f t="shared" si="43"/>
        <v>0</v>
      </c>
      <c r="K66" s="6">
        <f t="shared" si="1"/>
        <v>0</v>
      </c>
      <c r="N66" s="34">
        <v>55</v>
      </c>
      <c r="O66" s="39">
        <f t="shared" ca="1" si="8"/>
        <v>45949</v>
      </c>
      <c r="P66" s="6">
        <f t="shared" si="22"/>
        <v>39.7967112808401</v>
      </c>
      <c r="Q66" s="6">
        <f t="shared" si="9"/>
        <v>24.320212449402288</v>
      </c>
      <c r="R66" s="6">
        <f t="shared" si="10"/>
        <v>15.476498831437812</v>
      </c>
      <c r="S66" s="6">
        <f t="shared" si="11"/>
        <v>1311.0805438632324</v>
      </c>
      <c r="T66" s="37"/>
      <c r="U66" s="6">
        <f t="shared" si="44"/>
        <v>0</v>
      </c>
      <c r="V66" s="6">
        <f t="shared" si="45"/>
        <v>0</v>
      </c>
      <c r="W66" s="6">
        <f t="shared" si="46"/>
        <v>0</v>
      </c>
      <c r="X66" s="6">
        <f t="shared" si="47"/>
        <v>0</v>
      </c>
      <c r="Z66" s="34">
        <v>55</v>
      </c>
      <c r="AA66" s="39">
        <f t="shared" ca="1" si="15"/>
        <v>45949</v>
      </c>
      <c r="AB66" s="6">
        <f t="shared" si="16"/>
        <v>62.559334718210053</v>
      </c>
      <c r="AC66" s="6">
        <f t="shared" si="17"/>
        <v>19.115352275008629</v>
      </c>
      <c r="AD66" s="6">
        <f t="shared" si="18"/>
        <v>43.443982443201421</v>
      </c>
      <c r="AE66" s="6">
        <f t="shared" si="19"/>
        <v>2041.8671748304671</v>
      </c>
      <c r="AF66" s="37"/>
      <c r="AG66" s="6">
        <f t="shared" si="2"/>
        <v>0</v>
      </c>
      <c r="AH66" s="6">
        <f t="shared" si="23"/>
        <v>0</v>
      </c>
      <c r="AI66" s="6">
        <f t="shared" si="24"/>
        <v>0</v>
      </c>
      <c r="AJ66" s="6">
        <f t="shared" si="20"/>
        <v>0</v>
      </c>
    </row>
    <row r="67" spans="1:36" x14ac:dyDescent="0.2">
      <c r="A67" s="34">
        <v>56</v>
      </c>
      <c r="B67" s="39">
        <f t="shared" ca="1" si="42"/>
        <v>45979</v>
      </c>
      <c r="C67" s="6">
        <f t="shared" si="3"/>
        <v>62.297127802151735</v>
      </c>
      <c r="D67" s="6">
        <f t="shared" si="4"/>
        <v>48.453321623895803</v>
      </c>
      <c r="E67" s="6">
        <f t="shared" si="5"/>
        <v>13.843806178255932</v>
      </c>
      <c r="F67" s="6">
        <f t="shared" si="6"/>
        <v>2062.7271205601355</v>
      </c>
      <c r="G67" s="37"/>
      <c r="H67" s="6">
        <f t="shared" si="21"/>
        <v>0</v>
      </c>
      <c r="I67" s="6">
        <f t="shared" si="36"/>
        <v>0</v>
      </c>
      <c r="J67" s="6">
        <f t="shared" si="43"/>
        <v>0</v>
      </c>
      <c r="K67" s="6">
        <f t="shared" si="1"/>
        <v>0</v>
      </c>
      <c r="N67" s="34">
        <v>56</v>
      </c>
      <c r="O67" s="39">
        <f t="shared" ca="1" si="8"/>
        <v>45979</v>
      </c>
      <c r="P67" s="6">
        <f t="shared" si="22"/>
        <v>39.332416315896971</v>
      </c>
      <c r="Q67" s="6">
        <f t="shared" si="9"/>
        <v>24.036476637492594</v>
      </c>
      <c r="R67" s="6">
        <f t="shared" si="10"/>
        <v>15.295939678404377</v>
      </c>
      <c r="S67" s="6">
        <f t="shared" si="11"/>
        <v>1295.7846041848279</v>
      </c>
      <c r="T67" s="37"/>
      <c r="U67" s="6">
        <f t="shared" si="44"/>
        <v>0</v>
      </c>
      <c r="V67" s="6">
        <f t="shared" si="45"/>
        <v>0</v>
      </c>
      <c r="W67" s="6">
        <f t="shared" si="46"/>
        <v>0</v>
      </c>
      <c r="X67" s="6">
        <f t="shared" si="47"/>
        <v>0</v>
      </c>
      <c r="Z67" s="34">
        <v>56</v>
      </c>
      <c r="AA67" s="39">
        <f t="shared" ca="1" si="15"/>
        <v>45979</v>
      </c>
      <c r="AB67" s="6">
        <f t="shared" si="16"/>
        <v>61.256015244914011</v>
      </c>
      <c r="AC67" s="6">
        <f t="shared" si="17"/>
        <v>18.717115769279282</v>
      </c>
      <c r="AD67" s="6">
        <f t="shared" si="18"/>
        <v>42.538899475634729</v>
      </c>
      <c r="AE67" s="6">
        <f t="shared" si="19"/>
        <v>1999.3282753548324</v>
      </c>
      <c r="AF67" s="37"/>
      <c r="AG67" s="6">
        <f t="shared" si="2"/>
        <v>0</v>
      </c>
      <c r="AH67" s="6">
        <f t="shared" si="23"/>
        <v>0</v>
      </c>
      <c r="AI67" s="6">
        <f t="shared" si="24"/>
        <v>0</v>
      </c>
      <c r="AJ67" s="6">
        <f t="shared" si="20"/>
        <v>0</v>
      </c>
    </row>
    <row r="68" spans="1:36" x14ac:dyDescent="0.2">
      <c r="A68" s="34">
        <v>57</v>
      </c>
      <c r="B68" s="39">
        <f t="shared" ca="1" si="42"/>
        <v>46009</v>
      </c>
      <c r="C68" s="6">
        <f t="shared" si="3"/>
        <v>61.881813616804067</v>
      </c>
      <c r="D68" s="6">
        <f t="shared" si="4"/>
        <v>48.1302994797365</v>
      </c>
      <c r="E68" s="6">
        <f t="shared" si="5"/>
        <v>13.751514137067566</v>
      </c>
      <c r="F68" s="6">
        <f t="shared" si="6"/>
        <v>2048.9756064230678</v>
      </c>
      <c r="G68" s="37"/>
      <c r="H68" s="6">
        <f t="shared" si="21"/>
        <v>0</v>
      </c>
      <c r="I68" s="6">
        <f t="shared" si="36"/>
        <v>0</v>
      </c>
      <c r="J68" s="6">
        <f t="shared" si="43"/>
        <v>0</v>
      </c>
      <c r="K68" s="6">
        <f t="shared" si="1"/>
        <v>0</v>
      </c>
      <c r="N68" s="34">
        <v>57</v>
      </c>
      <c r="O68" s="39">
        <f t="shared" ca="1" si="8"/>
        <v>46009</v>
      </c>
      <c r="P68" s="6">
        <f t="shared" si="22"/>
        <v>38.873538125544833</v>
      </c>
      <c r="Q68" s="6">
        <f t="shared" si="9"/>
        <v>23.756051076721846</v>
      </c>
      <c r="R68" s="6">
        <f t="shared" si="10"/>
        <v>15.117487048822987</v>
      </c>
      <c r="S68" s="6">
        <f t="shared" si="11"/>
        <v>1280.6671171360049</v>
      </c>
      <c r="T68" s="37"/>
      <c r="U68" s="6">
        <f t="shared" si="44"/>
        <v>0</v>
      </c>
      <c r="V68" s="6">
        <f t="shared" si="45"/>
        <v>0</v>
      </c>
      <c r="W68" s="6">
        <f t="shared" si="46"/>
        <v>0</v>
      </c>
      <c r="X68" s="6">
        <f t="shared" si="47"/>
        <v>0</v>
      </c>
      <c r="Z68" s="34">
        <v>57</v>
      </c>
      <c r="AA68" s="39">
        <f t="shared" ca="1" si="15"/>
        <v>46009</v>
      </c>
      <c r="AB68" s="6">
        <f t="shared" si="16"/>
        <v>59.979848260644971</v>
      </c>
      <c r="AC68" s="6">
        <f t="shared" si="17"/>
        <v>18.327175857419299</v>
      </c>
      <c r="AD68" s="6">
        <f t="shared" si="18"/>
        <v>41.652672403225672</v>
      </c>
      <c r="AE68" s="6">
        <f t="shared" si="19"/>
        <v>1957.6756029516066</v>
      </c>
      <c r="AF68" s="37"/>
      <c r="AG68" s="6">
        <f t="shared" si="2"/>
        <v>0</v>
      </c>
      <c r="AH68" s="6">
        <f t="shared" si="23"/>
        <v>0</v>
      </c>
      <c r="AI68" s="6">
        <f t="shared" si="24"/>
        <v>0</v>
      </c>
      <c r="AJ68" s="6">
        <f t="shared" si="20"/>
        <v>0</v>
      </c>
    </row>
    <row r="69" spans="1:36" x14ac:dyDescent="0.2">
      <c r="A69" s="34">
        <v>58</v>
      </c>
      <c r="B69" s="39">
        <f t="shared" ca="1" si="42"/>
        <v>46039</v>
      </c>
      <c r="C69" s="6">
        <f t="shared" si="3"/>
        <v>61.469268192692034</v>
      </c>
      <c r="D69" s="6">
        <f t="shared" si="4"/>
        <v>47.809430816538253</v>
      </c>
      <c r="E69" s="6">
        <f t="shared" si="5"/>
        <v>13.659837376153781</v>
      </c>
      <c r="F69" s="6">
        <f t="shared" si="6"/>
        <v>2035.3157690469141</v>
      </c>
      <c r="G69" s="37"/>
      <c r="H69" s="6">
        <f t="shared" si="21"/>
        <v>0</v>
      </c>
      <c r="I69" s="6">
        <f t="shared" si="36"/>
        <v>0</v>
      </c>
      <c r="J69" s="6">
        <f t="shared" si="43"/>
        <v>0</v>
      </c>
      <c r="K69" s="6">
        <f t="shared" si="1"/>
        <v>0</v>
      </c>
      <c r="N69" s="34">
        <v>58</v>
      </c>
      <c r="O69" s="39">
        <f t="shared" ca="1" si="8"/>
        <v>46039</v>
      </c>
      <c r="P69" s="6">
        <f t="shared" si="22"/>
        <v>38.420013514080146</v>
      </c>
      <c r="Q69" s="6">
        <f t="shared" si="9"/>
        <v>23.478897147493424</v>
      </c>
      <c r="R69" s="6">
        <f t="shared" si="10"/>
        <v>14.941116366586723</v>
      </c>
      <c r="S69" s="6">
        <f t="shared" si="11"/>
        <v>1265.7260007694181</v>
      </c>
      <c r="T69" s="37"/>
      <c r="U69" s="6">
        <f t="shared" si="44"/>
        <v>0</v>
      </c>
      <c r="V69" s="6">
        <f t="shared" si="45"/>
        <v>0</v>
      </c>
      <c r="W69" s="6">
        <f t="shared" si="46"/>
        <v>0</v>
      </c>
      <c r="X69" s="6">
        <f t="shared" si="47"/>
        <v>0</v>
      </c>
      <c r="Z69" s="34">
        <v>58</v>
      </c>
      <c r="AA69" s="39">
        <f t="shared" ca="1" si="15"/>
        <v>46039</v>
      </c>
      <c r="AB69" s="6">
        <f t="shared" si="16"/>
        <v>58.730268088548193</v>
      </c>
      <c r="AC69" s="6">
        <f t="shared" si="17"/>
        <v>17.945359693723059</v>
      </c>
      <c r="AD69" s="6">
        <f t="shared" si="18"/>
        <v>40.784908394825138</v>
      </c>
      <c r="AE69" s="6">
        <f t="shared" si="19"/>
        <v>1916.8906945567815</v>
      </c>
      <c r="AF69" s="37"/>
      <c r="AG69" s="6">
        <f t="shared" si="2"/>
        <v>0</v>
      </c>
      <c r="AH69" s="6">
        <f t="shared" si="23"/>
        <v>0</v>
      </c>
      <c r="AI69" s="6">
        <f t="shared" si="24"/>
        <v>0</v>
      </c>
      <c r="AJ69" s="6">
        <f t="shared" si="20"/>
        <v>0</v>
      </c>
    </row>
    <row r="70" spans="1:36" x14ac:dyDescent="0.2">
      <c r="A70" s="34">
        <v>59</v>
      </c>
      <c r="B70" s="39">
        <f t="shared" ca="1" si="42"/>
        <v>46069</v>
      </c>
      <c r="C70" s="6">
        <f t="shared" si="3"/>
        <v>61.059473071407417</v>
      </c>
      <c r="D70" s="6">
        <f t="shared" si="4"/>
        <v>47.490701277761332</v>
      </c>
      <c r="E70" s="6">
        <f t="shared" si="5"/>
        <v>13.568771793646086</v>
      </c>
      <c r="F70" s="6">
        <f t="shared" si="6"/>
        <v>2021.7469972532679</v>
      </c>
      <c r="G70" s="37"/>
      <c r="H70" s="6">
        <f t="shared" si="21"/>
        <v>0</v>
      </c>
      <c r="I70" s="6">
        <f t="shared" si="36"/>
        <v>0</v>
      </c>
      <c r="J70" s="6">
        <f t="shared" si="43"/>
        <v>0</v>
      </c>
      <c r="K70" s="6">
        <f t="shared" si="1"/>
        <v>0</v>
      </c>
      <c r="N70" s="34">
        <v>59</v>
      </c>
      <c r="O70" s="39">
        <f t="shared" ca="1" si="8"/>
        <v>46069</v>
      </c>
      <c r="P70" s="6">
        <f t="shared" si="22"/>
        <v>37.971780023082538</v>
      </c>
      <c r="Q70" s="6">
        <f t="shared" si="9"/>
        <v>23.204976680772663</v>
      </c>
      <c r="R70" s="6">
        <f t="shared" si="10"/>
        <v>14.766803342309874</v>
      </c>
      <c r="S70" s="6">
        <f t="shared" si="11"/>
        <v>1250.9591974271082</v>
      </c>
      <c r="T70" s="37"/>
      <c r="U70" s="6">
        <f t="shared" si="44"/>
        <v>0</v>
      </c>
      <c r="V70" s="6">
        <f t="shared" si="45"/>
        <v>0</v>
      </c>
      <c r="W70" s="6">
        <f t="shared" si="46"/>
        <v>0</v>
      </c>
      <c r="X70" s="6">
        <f t="shared" si="47"/>
        <v>0</v>
      </c>
      <c r="Z70" s="34">
        <v>59</v>
      </c>
      <c r="AA70" s="39">
        <f t="shared" ca="1" si="15"/>
        <v>46069</v>
      </c>
      <c r="AB70" s="6">
        <f t="shared" si="16"/>
        <v>57.506720836703444</v>
      </c>
      <c r="AC70" s="6">
        <f t="shared" si="17"/>
        <v>17.571498033437162</v>
      </c>
      <c r="AD70" s="6">
        <f t="shared" si="18"/>
        <v>39.935222803266285</v>
      </c>
      <c r="AE70" s="6">
        <f t="shared" si="19"/>
        <v>1876.9554717535152</v>
      </c>
      <c r="AF70" s="37"/>
      <c r="AG70" s="6">
        <f t="shared" si="2"/>
        <v>0</v>
      </c>
      <c r="AH70" s="6">
        <f t="shared" si="23"/>
        <v>0</v>
      </c>
      <c r="AI70" s="6">
        <f t="shared" si="24"/>
        <v>0</v>
      </c>
      <c r="AJ70" s="6">
        <f t="shared" si="20"/>
        <v>0</v>
      </c>
    </row>
    <row r="71" spans="1:36" x14ac:dyDescent="0.2">
      <c r="A71" s="34">
        <v>60</v>
      </c>
      <c r="B71" s="39">
        <f t="shared" ca="1" si="42"/>
        <v>46099</v>
      </c>
      <c r="C71" s="6">
        <f t="shared" si="3"/>
        <v>60.652409917598035</v>
      </c>
      <c r="D71" s="6">
        <f t="shared" si="4"/>
        <v>47.174096602576249</v>
      </c>
      <c r="E71" s="6">
        <f t="shared" si="5"/>
        <v>13.478313315021786</v>
      </c>
      <c r="F71" s="6">
        <f t="shared" si="6"/>
        <v>2008.2686839382461</v>
      </c>
      <c r="G71" s="37"/>
      <c r="H71" s="6">
        <f t="shared" si="21"/>
        <v>0</v>
      </c>
      <c r="I71" s="6">
        <f t="shared" si="36"/>
        <v>0</v>
      </c>
      <c r="J71" s="6">
        <f t="shared" si="43"/>
        <v>0</v>
      </c>
      <c r="K71" s="6">
        <f t="shared" si="1"/>
        <v>0</v>
      </c>
      <c r="M71" s="7"/>
      <c r="N71" s="34">
        <v>60</v>
      </c>
      <c r="O71" s="39">
        <f t="shared" ca="1" si="8"/>
        <v>46099</v>
      </c>
      <c r="P71" s="6">
        <f t="shared" si="22"/>
        <v>37.528775922813246</v>
      </c>
      <c r="Q71" s="6">
        <f t="shared" si="9"/>
        <v>22.934251952830316</v>
      </c>
      <c r="R71" s="6">
        <f t="shared" si="10"/>
        <v>14.59452396998293</v>
      </c>
      <c r="S71" s="6">
        <f t="shared" si="11"/>
        <v>1236.3646734571253</v>
      </c>
      <c r="T71" s="37"/>
      <c r="U71" s="6">
        <f t="shared" si="44"/>
        <v>0</v>
      </c>
      <c r="V71" s="6">
        <f t="shared" si="45"/>
        <v>0</v>
      </c>
      <c r="W71" s="6">
        <f t="shared" si="46"/>
        <v>0</v>
      </c>
      <c r="X71" s="6">
        <f t="shared" si="47"/>
        <v>0</v>
      </c>
      <c r="Z71" s="34">
        <v>60</v>
      </c>
      <c r="AA71" s="39">
        <f t="shared" ca="1" si="15"/>
        <v>46099</v>
      </c>
      <c r="AB71" s="6">
        <f t="shared" si="16"/>
        <v>56.308664152605452</v>
      </c>
      <c r="AC71" s="6">
        <f t="shared" si="17"/>
        <v>17.205425157740557</v>
      </c>
      <c r="AD71" s="6">
        <f t="shared" si="18"/>
        <v>39.103238994864896</v>
      </c>
      <c r="AE71" s="6">
        <f t="shared" si="19"/>
        <v>1837.8522327586504</v>
      </c>
      <c r="AF71" s="37"/>
      <c r="AG71" s="6">
        <f t="shared" si="2"/>
        <v>0</v>
      </c>
      <c r="AH71" s="6">
        <f t="shared" si="23"/>
        <v>0</v>
      </c>
      <c r="AI71" s="6">
        <f t="shared" si="24"/>
        <v>0</v>
      </c>
      <c r="AJ71" s="6">
        <f t="shared" si="20"/>
        <v>0</v>
      </c>
    </row>
    <row r="72" spans="1:36" x14ac:dyDescent="0.2">
      <c r="A72" s="34">
        <v>61</v>
      </c>
      <c r="B72" s="39">
        <f t="shared" ca="1" si="42"/>
        <v>46129</v>
      </c>
      <c r="C72" s="6">
        <f t="shared" si="3"/>
        <v>60.248060518147383</v>
      </c>
      <c r="D72" s="6">
        <f t="shared" si="4"/>
        <v>46.859602625225747</v>
      </c>
      <c r="E72" s="6">
        <f t="shared" si="5"/>
        <v>13.388457892921636</v>
      </c>
      <c r="F72" s="6">
        <f t="shared" si="6"/>
        <v>1994.8802260453244</v>
      </c>
      <c r="G72" s="37"/>
      <c r="H72" s="6">
        <f t="shared" si="21"/>
        <v>0</v>
      </c>
      <c r="I72" s="6">
        <f t="shared" si="36"/>
        <v>0</v>
      </c>
      <c r="J72" s="6">
        <f t="shared" si="43"/>
        <v>0</v>
      </c>
      <c r="K72" s="6">
        <f t="shared" si="1"/>
        <v>0</v>
      </c>
      <c r="N72" s="34">
        <v>61</v>
      </c>
      <c r="O72" s="39">
        <f t="shared" ca="1" si="8"/>
        <v>46129</v>
      </c>
      <c r="P72" s="6">
        <f t="shared" si="22"/>
        <v>37.090940203713757</v>
      </c>
      <c r="Q72" s="6">
        <f t="shared" si="9"/>
        <v>22.666685680047298</v>
      </c>
      <c r="R72" s="6">
        <f t="shared" si="10"/>
        <v>14.424254523666459</v>
      </c>
      <c r="S72" s="6">
        <f t="shared" si="11"/>
        <v>1221.9404189334589</v>
      </c>
      <c r="T72" s="37"/>
      <c r="U72" s="6">
        <f t="shared" si="44"/>
        <v>0</v>
      </c>
      <c r="V72" s="6">
        <f t="shared" si="45"/>
        <v>0</v>
      </c>
      <c r="W72" s="6">
        <f t="shared" si="46"/>
        <v>0</v>
      </c>
      <c r="X72" s="6">
        <f t="shared" si="47"/>
        <v>0</v>
      </c>
      <c r="Z72" s="34">
        <v>61</v>
      </c>
      <c r="AA72" s="39">
        <f t="shared" ca="1" si="15"/>
        <v>46129</v>
      </c>
      <c r="AB72" s="6">
        <f t="shared" si="16"/>
        <v>55.135566982759514</v>
      </c>
      <c r="AC72" s="6">
        <f t="shared" si="17"/>
        <v>16.84697880028763</v>
      </c>
      <c r="AD72" s="6">
        <f t="shared" si="18"/>
        <v>38.288588182471884</v>
      </c>
      <c r="AE72" s="6">
        <f t="shared" si="19"/>
        <v>1799.5636445761786</v>
      </c>
      <c r="AF72" s="37"/>
      <c r="AG72" s="6">
        <f t="shared" si="2"/>
        <v>0</v>
      </c>
      <c r="AH72" s="6">
        <f t="shared" si="23"/>
        <v>0</v>
      </c>
      <c r="AI72" s="6">
        <f t="shared" si="24"/>
        <v>0</v>
      </c>
      <c r="AJ72" s="6">
        <f t="shared" si="20"/>
        <v>0</v>
      </c>
    </row>
    <row r="73" spans="1:36" x14ac:dyDescent="0.2">
      <c r="A73" s="34">
        <v>62</v>
      </c>
      <c r="B73" s="39">
        <f t="shared" ca="1" si="42"/>
        <v>46159</v>
      </c>
      <c r="C73" s="6">
        <f t="shared" si="3"/>
        <v>59.846406781359732</v>
      </c>
      <c r="D73" s="6">
        <f t="shared" si="4"/>
        <v>46.547205274390905</v>
      </c>
      <c r="E73" s="6">
        <f t="shared" si="5"/>
        <v>13.299201506968828</v>
      </c>
      <c r="F73" s="6">
        <f t="shared" si="6"/>
        <v>1981.5810245383557</v>
      </c>
      <c r="G73" s="37"/>
      <c r="H73" s="6">
        <f t="shared" si="21"/>
        <v>0</v>
      </c>
      <c r="I73" s="6">
        <f t="shared" si="36"/>
        <v>0</v>
      </c>
      <c r="J73" s="6">
        <f t="shared" si="43"/>
        <v>0</v>
      </c>
      <c r="K73" s="6">
        <f t="shared" si="1"/>
        <v>0</v>
      </c>
      <c r="N73" s="34">
        <v>62</v>
      </c>
      <c r="O73" s="39">
        <f t="shared" ca="1" si="8"/>
        <v>46159</v>
      </c>
      <c r="P73" s="6">
        <f t="shared" si="22"/>
        <v>36.658212568003762</v>
      </c>
      <c r="Q73" s="6">
        <f t="shared" si="9"/>
        <v>22.402241013780081</v>
      </c>
      <c r="R73" s="6">
        <f t="shared" si="10"/>
        <v>14.255971554223681</v>
      </c>
      <c r="S73" s="6">
        <f t="shared" si="11"/>
        <v>1207.6844473792353</v>
      </c>
      <c r="T73" s="37"/>
      <c r="U73" s="6">
        <f t="shared" si="44"/>
        <v>0</v>
      </c>
      <c r="V73" s="6">
        <f t="shared" si="45"/>
        <v>0</v>
      </c>
      <c r="W73" s="6">
        <f t="shared" si="46"/>
        <v>0</v>
      </c>
      <c r="X73" s="6">
        <f t="shared" si="47"/>
        <v>0</v>
      </c>
      <c r="Z73" s="34">
        <v>62</v>
      </c>
      <c r="AA73" s="39">
        <f t="shared" ca="1" si="15"/>
        <v>46159</v>
      </c>
      <c r="AB73" s="6">
        <f t="shared" si="16"/>
        <v>53.986909337285354</v>
      </c>
      <c r="AC73" s="6">
        <f t="shared" si="17"/>
        <v>16.496000075281636</v>
      </c>
      <c r="AD73" s="6">
        <f t="shared" si="18"/>
        <v>37.490909262003719</v>
      </c>
      <c r="AE73" s="6">
        <f t="shared" si="19"/>
        <v>1762.0727353141749</v>
      </c>
      <c r="AF73" s="37"/>
      <c r="AG73" s="6">
        <f t="shared" si="2"/>
        <v>0</v>
      </c>
      <c r="AH73" s="6">
        <f t="shared" si="23"/>
        <v>0</v>
      </c>
      <c r="AI73" s="6">
        <f t="shared" si="24"/>
        <v>0</v>
      </c>
      <c r="AJ73" s="6">
        <f t="shared" si="20"/>
        <v>0</v>
      </c>
    </row>
    <row r="74" spans="1:36" x14ac:dyDescent="0.2">
      <c r="A74" s="34">
        <v>63</v>
      </c>
      <c r="B74" s="39">
        <f t="shared" ca="1" si="42"/>
        <v>46189</v>
      </c>
      <c r="C74" s="6">
        <f t="shared" si="3"/>
        <v>59.447430736150665</v>
      </c>
      <c r="D74" s="6">
        <f t="shared" si="4"/>
        <v>46.236890572561634</v>
      </c>
      <c r="E74" s="6">
        <f t="shared" si="5"/>
        <v>13.21054016358903</v>
      </c>
      <c r="F74" s="6">
        <f t="shared" si="6"/>
        <v>1968.3704843747666</v>
      </c>
      <c r="G74" s="37"/>
      <c r="H74" s="6">
        <f t="shared" si="21"/>
        <v>0</v>
      </c>
      <c r="I74" s="6">
        <f t="shared" si="36"/>
        <v>0</v>
      </c>
      <c r="J74" s="6">
        <f t="shared" si="43"/>
        <v>0</v>
      </c>
      <c r="K74" s="6">
        <f t="shared" si="1"/>
        <v>0</v>
      </c>
      <c r="N74" s="34">
        <v>63</v>
      </c>
      <c r="O74" s="39">
        <f t="shared" ca="1" si="8"/>
        <v>46189</v>
      </c>
      <c r="P74" s="6">
        <f t="shared" si="22"/>
        <v>36.230533421377054</v>
      </c>
      <c r="Q74" s="6">
        <f t="shared" si="9"/>
        <v>22.140881535285981</v>
      </c>
      <c r="R74" s="6">
        <f t="shared" si="10"/>
        <v>14.089651886091072</v>
      </c>
      <c r="S74" s="6">
        <f t="shared" si="11"/>
        <v>1193.5947954931441</v>
      </c>
      <c r="T74" s="37"/>
      <c r="U74" s="6">
        <f t="shared" si="44"/>
        <v>0</v>
      </c>
      <c r="V74" s="6">
        <f t="shared" si="45"/>
        <v>0</v>
      </c>
      <c r="W74" s="6">
        <f t="shared" si="46"/>
        <v>0</v>
      </c>
      <c r="X74" s="6">
        <f t="shared" si="47"/>
        <v>0</v>
      </c>
      <c r="Z74" s="34">
        <v>63</v>
      </c>
      <c r="AA74" s="39">
        <f t="shared" ca="1" si="15"/>
        <v>46189</v>
      </c>
      <c r="AB74" s="6">
        <f t="shared" si="16"/>
        <v>52.862182059425244</v>
      </c>
      <c r="AC74" s="6">
        <f t="shared" si="17"/>
        <v>16.152333407046605</v>
      </c>
      <c r="AD74" s="6">
        <f t="shared" si="18"/>
        <v>36.709848652378639</v>
      </c>
      <c r="AE74" s="6">
        <f t="shared" si="19"/>
        <v>1725.3628866617962</v>
      </c>
      <c r="AF74" s="37"/>
      <c r="AG74" s="6">
        <f t="shared" si="2"/>
        <v>0</v>
      </c>
      <c r="AH74" s="6">
        <f t="shared" si="23"/>
        <v>0</v>
      </c>
      <c r="AI74" s="6">
        <f t="shared" si="24"/>
        <v>0</v>
      </c>
      <c r="AJ74" s="6">
        <f t="shared" si="20"/>
        <v>0</v>
      </c>
    </row>
    <row r="75" spans="1:36" x14ac:dyDescent="0.2">
      <c r="A75" s="34">
        <v>64</v>
      </c>
      <c r="B75" s="39">
        <f t="shared" ca="1" si="42"/>
        <v>46219</v>
      </c>
      <c r="C75" s="6">
        <f t="shared" si="3"/>
        <v>59.051114531242995</v>
      </c>
      <c r="D75" s="6">
        <f t="shared" si="4"/>
        <v>45.928644635411224</v>
      </c>
      <c r="E75" s="6">
        <f t="shared" si="5"/>
        <v>13.12246989583177</v>
      </c>
      <c r="F75" s="6">
        <f t="shared" si="6"/>
        <v>1955.2480144789349</v>
      </c>
      <c r="G75" s="37"/>
      <c r="H75" s="6">
        <f t="shared" si="21"/>
        <v>0</v>
      </c>
      <c r="I75" s="6">
        <f t="shared" si="36"/>
        <v>0</v>
      </c>
      <c r="J75" s="6">
        <f t="shared" si="43"/>
        <v>0</v>
      </c>
      <c r="K75" s="6">
        <f t="shared" si="1"/>
        <v>0</v>
      </c>
      <c r="N75" s="34">
        <v>64</v>
      </c>
      <c r="O75" s="39">
        <f t="shared" ca="1" si="8"/>
        <v>46219</v>
      </c>
      <c r="P75" s="6">
        <f t="shared" si="22"/>
        <v>35.807843864794322</v>
      </c>
      <c r="Q75" s="6">
        <f t="shared" si="9"/>
        <v>21.882571250707642</v>
      </c>
      <c r="R75" s="6">
        <f t="shared" si="10"/>
        <v>13.92527261408668</v>
      </c>
      <c r="S75" s="6">
        <f t="shared" si="11"/>
        <v>1179.6695228790575</v>
      </c>
      <c r="T75" s="37"/>
      <c r="U75" s="6">
        <f t="shared" si="44"/>
        <v>0</v>
      </c>
      <c r="V75" s="6">
        <f t="shared" si="45"/>
        <v>0</v>
      </c>
      <c r="W75" s="6">
        <f t="shared" si="46"/>
        <v>0</v>
      </c>
      <c r="X75" s="6">
        <f t="shared" si="47"/>
        <v>0</v>
      </c>
      <c r="Z75" s="34">
        <v>64</v>
      </c>
      <c r="AA75" s="39">
        <f t="shared" ca="1" si="15"/>
        <v>46219</v>
      </c>
      <c r="AB75" s="6">
        <f t="shared" si="16"/>
        <v>51.760886599853883</v>
      </c>
      <c r="AC75" s="6">
        <f t="shared" si="17"/>
        <v>15.815826461066465</v>
      </c>
      <c r="AD75" s="6">
        <f t="shared" si="18"/>
        <v>35.945060138787419</v>
      </c>
      <c r="AE75" s="6">
        <f t="shared" si="19"/>
        <v>1689.4178265230089</v>
      </c>
      <c r="AF75" s="37"/>
      <c r="AG75" s="6">
        <f t="shared" si="2"/>
        <v>0</v>
      </c>
      <c r="AH75" s="6">
        <f t="shared" si="23"/>
        <v>0</v>
      </c>
      <c r="AI75" s="6">
        <f t="shared" si="24"/>
        <v>0</v>
      </c>
      <c r="AJ75" s="6">
        <f t="shared" si="20"/>
        <v>0</v>
      </c>
    </row>
    <row r="76" spans="1:36" x14ac:dyDescent="0.2">
      <c r="A76" s="34">
        <v>65</v>
      </c>
      <c r="B76" s="39">
        <f t="shared" ca="1" si="42"/>
        <v>46249</v>
      </c>
      <c r="C76" s="6">
        <f t="shared" ref="C76:C139" si="48">IF(AND($C$6*F75&lt;10,D75&gt;0),10,$C$6*F75)</f>
        <v>58.657440434368048</v>
      </c>
      <c r="D76" s="6">
        <f t="shared" si="4"/>
        <v>45.622453671175151</v>
      </c>
      <c r="E76" s="6">
        <f t="shared" si="5"/>
        <v>13.034986763192897</v>
      </c>
      <c r="F76" s="6">
        <f t="shared" si="6"/>
        <v>1942.2130277157421</v>
      </c>
      <c r="G76" s="37"/>
      <c r="H76" s="6">
        <f t="shared" si="21"/>
        <v>0</v>
      </c>
      <c r="I76" s="6">
        <f t="shared" si="36"/>
        <v>0</v>
      </c>
      <c r="J76" s="6">
        <f t="shared" si="43"/>
        <v>0</v>
      </c>
      <c r="K76" s="6">
        <f t="shared" ref="K76:K107" si="49">MAX(0,K75-J76)</f>
        <v>0</v>
      </c>
      <c r="N76" s="34">
        <v>65</v>
      </c>
      <c r="O76" s="39">
        <f t="shared" ca="1" si="8"/>
        <v>46249</v>
      </c>
      <c r="P76" s="6">
        <f t="shared" si="22"/>
        <v>35.390085686371719</v>
      </c>
      <c r="Q76" s="6">
        <f t="shared" si="9"/>
        <v>21.627274586116055</v>
      </c>
      <c r="R76" s="6">
        <f t="shared" si="10"/>
        <v>13.762811100255664</v>
      </c>
      <c r="S76" s="6">
        <f t="shared" si="11"/>
        <v>1165.9067117788018</v>
      </c>
      <c r="T76" s="37"/>
      <c r="U76" s="6">
        <f t="shared" si="44"/>
        <v>0</v>
      </c>
      <c r="V76" s="6">
        <f t="shared" si="45"/>
        <v>0</v>
      </c>
      <c r="W76" s="6">
        <f t="shared" si="46"/>
        <v>0</v>
      </c>
      <c r="X76" s="6">
        <f t="shared" si="47"/>
        <v>0</v>
      </c>
      <c r="Z76" s="34">
        <v>65</v>
      </c>
      <c r="AA76" s="39">
        <f t="shared" ca="1" si="15"/>
        <v>46249</v>
      </c>
      <c r="AB76" s="6">
        <f t="shared" si="16"/>
        <v>50.682534795690266</v>
      </c>
      <c r="AC76" s="6">
        <f t="shared" si="17"/>
        <v>15.486330076460915</v>
      </c>
      <c r="AD76" s="6">
        <f t="shared" si="18"/>
        <v>35.19620471922935</v>
      </c>
      <c r="AE76" s="6">
        <f t="shared" si="19"/>
        <v>1654.2216218037795</v>
      </c>
      <c r="AF76" s="37"/>
      <c r="AG76" s="6">
        <f t="shared" ref="AG76:AG139" si="50">IF(AJ75&gt;$AG$6,$AG$6,AJ75)</f>
        <v>0</v>
      </c>
      <c r="AH76" s="6">
        <f t="shared" si="23"/>
        <v>0</v>
      </c>
      <c r="AI76" s="6">
        <f t="shared" si="24"/>
        <v>0</v>
      </c>
      <c r="AJ76" s="6">
        <f t="shared" ref="AJ76:AJ139" si="51">MAX(0,AJ75-AI76)</f>
        <v>0</v>
      </c>
    </row>
    <row r="77" spans="1:36" x14ac:dyDescent="0.2">
      <c r="A77" s="34">
        <v>66</v>
      </c>
      <c r="B77" s="39">
        <f t="shared" ca="1" si="42"/>
        <v>46279</v>
      </c>
      <c r="C77" s="6">
        <f t="shared" si="48"/>
        <v>58.266390831472258</v>
      </c>
      <c r="D77" s="6">
        <f t="shared" ref="D77:D140" si="52">($C$4/12)*F76</f>
        <v>45.318303980033981</v>
      </c>
      <c r="E77" s="6">
        <f t="shared" ref="E77:E140" si="53">C77-D77</f>
        <v>12.948086851438276</v>
      </c>
      <c r="F77" s="6">
        <f t="shared" ref="F77:F140" si="54">F76-E77</f>
        <v>1929.2649408643038</v>
      </c>
      <c r="G77" s="37"/>
      <c r="H77" s="6">
        <f t="shared" ref="H77:H140" si="55">IF(K76&gt;$H$6,$H$6,K76)</f>
        <v>0</v>
      </c>
      <c r="I77" s="6">
        <f t="shared" si="36"/>
        <v>0</v>
      </c>
      <c r="J77" s="6">
        <f t="shared" si="43"/>
        <v>0</v>
      </c>
      <c r="K77" s="6">
        <f t="shared" si="49"/>
        <v>0</v>
      </c>
      <c r="N77" s="34">
        <v>66</v>
      </c>
      <c r="O77" s="39">
        <f t="shared" ref="O77:O110" ca="1" si="56">O76+30</f>
        <v>46279</v>
      </c>
      <c r="P77" s="6">
        <f t="shared" si="22"/>
        <v>34.977201353364052</v>
      </c>
      <c r="Q77" s="6">
        <f t="shared" ref="Q77:Q140" si="57">IF(P77&lt;10,0,$P$4/12*S76)</f>
        <v>21.374956382611366</v>
      </c>
      <c r="R77" s="6">
        <f t="shared" ref="R77:R140" si="58">P77-Q77</f>
        <v>13.602244970752686</v>
      </c>
      <c r="S77" s="6">
        <f t="shared" ref="S77:S140" si="59">MAX(0,S76-R77)</f>
        <v>1152.304466808049</v>
      </c>
      <c r="T77" s="37"/>
      <c r="U77" s="6">
        <f t="shared" si="44"/>
        <v>0</v>
      </c>
      <c r="V77" s="6">
        <f t="shared" si="45"/>
        <v>0</v>
      </c>
      <c r="W77" s="6">
        <f t="shared" si="46"/>
        <v>0</v>
      </c>
      <c r="X77" s="6">
        <f t="shared" si="47"/>
        <v>0</v>
      </c>
      <c r="Z77" s="34">
        <v>66</v>
      </c>
      <c r="AA77" s="39">
        <f t="shared" ref="AA77:AA110" ca="1" si="60">AA76+30</f>
        <v>46279</v>
      </c>
      <c r="AB77" s="6">
        <f t="shared" ref="AB77:AB140" si="61">IF(AND($AB$6*AE76&lt;10,AC76&gt;0),10,$AB$6*AE76)</f>
        <v>49.626648654113382</v>
      </c>
      <c r="AC77" s="6">
        <f t="shared" ref="AC77:AC140" si="62">IF(AB77&lt;10,0,$AB$4/12*AE76)</f>
        <v>15.163698199867978</v>
      </c>
      <c r="AD77" s="6">
        <f t="shared" ref="AD77:AD140" si="63">AB77-AC77</f>
        <v>34.462950454245401</v>
      </c>
      <c r="AE77" s="6">
        <f t="shared" ref="AE77:AE140" si="64">MAX(0,AE76-AD77)</f>
        <v>1619.7586713495341</v>
      </c>
      <c r="AF77" s="37"/>
      <c r="AG77" s="6">
        <f t="shared" si="50"/>
        <v>0</v>
      </c>
      <c r="AH77" s="6">
        <f t="shared" si="23"/>
        <v>0</v>
      </c>
      <c r="AI77" s="6">
        <f t="shared" si="24"/>
        <v>0</v>
      </c>
      <c r="AJ77" s="6">
        <f t="shared" si="51"/>
        <v>0</v>
      </c>
    </row>
    <row r="78" spans="1:36" x14ac:dyDescent="0.2">
      <c r="A78" s="34">
        <v>67</v>
      </c>
      <c r="B78" s="39">
        <f t="shared" ca="1" si="42"/>
        <v>46309</v>
      </c>
      <c r="C78" s="6">
        <f t="shared" si="48"/>
        <v>57.87794822592911</v>
      </c>
      <c r="D78" s="6">
        <f t="shared" si="52"/>
        <v>45.016181953500421</v>
      </c>
      <c r="E78" s="6">
        <f t="shared" si="53"/>
        <v>12.861766272428689</v>
      </c>
      <c r="F78" s="6">
        <f t="shared" si="54"/>
        <v>1916.4031745918751</v>
      </c>
      <c r="G78" s="37"/>
      <c r="H78" s="6">
        <f t="shared" si="55"/>
        <v>0</v>
      </c>
      <c r="I78" s="6">
        <f t="shared" si="36"/>
        <v>0</v>
      </c>
      <c r="J78" s="6">
        <f t="shared" si="43"/>
        <v>0</v>
      </c>
      <c r="K78" s="6">
        <f t="shared" si="49"/>
        <v>0</v>
      </c>
      <c r="N78" s="34">
        <v>67</v>
      </c>
      <c r="O78" s="39">
        <f t="shared" ca="1" si="56"/>
        <v>46309</v>
      </c>
      <c r="P78" s="6">
        <f t="shared" ref="P78:P141" si="65">IF(AND($P$6*S77&lt;10,Q77&gt;0),10,$P$6*S77)</f>
        <v>34.569134004241469</v>
      </c>
      <c r="Q78" s="6">
        <f t="shared" si="57"/>
        <v>21.125581891480898</v>
      </c>
      <c r="R78" s="6">
        <f t="shared" si="58"/>
        <v>13.443552112760571</v>
      </c>
      <c r="S78" s="6">
        <f t="shared" si="59"/>
        <v>1138.8609146952886</v>
      </c>
      <c r="T78" s="37"/>
      <c r="U78" s="6">
        <f t="shared" si="44"/>
        <v>0</v>
      </c>
      <c r="V78" s="6">
        <f t="shared" si="45"/>
        <v>0</v>
      </c>
      <c r="W78" s="6">
        <f t="shared" si="46"/>
        <v>0</v>
      </c>
      <c r="X78" s="6">
        <f t="shared" si="47"/>
        <v>0</v>
      </c>
      <c r="Z78" s="34">
        <v>67</v>
      </c>
      <c r="AA78" s="39">
        <f t="shared" ca="1" si="60"/>
        <v>46309</v>
      </c>
      <c r="AB78" s="6">
        <f t="shared" si="61"/>
        <v>48.592760140486021</v>
      </c>
      <c r="AC78" s="6">
        <f t="shared" si="62"/>
        <v>14.847787820704063</v>
      </c>
      <c r="AD78" s="6">
        <f t="shared" si="63"/>
        <v>33.744972319781958</v>
      </c>
      <c r="AE78" s="6">
        <f t="shared" si="64"/>
        <v>1586.0136990297522</v>
      </c>
      <c r="AF78" s="37"/>
      <c r="AG78" s="6">
        <f t="shared" si="50"/>
        <v>0</v>
      </c>
      <c r="AH78" s="6">
        <f t="shared" ref="AH78:AH141" si="66">($AG$4/12)*AJ77</f>
        <v>0</v>
      </c>
      <c r="AI78" s="6">
        <f t="shared" ref="AI78:AI141" si="67">IF(AG78&lt;AG77,AG78,AG78-AH78)</f>
        <v>0</v>
      </c>
      <c r="AJ78" s="6">
        <f t="shared" si="51"/>
        <v>0</v>
      </c>
    </row>
    <row r="79" spans="1:36" x14ac:dyDescent="0.2">
      <c r="A79" s="34">
        <v>68</v>
      </c>
      <c r="B79" s="39">
        <f t="shared" ca="1" si="42"/>
        <v>46339</v>
      </c>
      <c r="C79" s="6">
        <f t="shared" si="48"/>
        <v>57.492095237756253</v>
      </c>
      <c r="D79" s="6">
        <f t="shared" si="52"/>
        <v>44.716074073810418</v>
      </c>
      <c r="E79" s="6">
        <f t="shared" si="53"/>
        <v>12.776021163945835</v>
      </c>
      <c r="F79" s="6">
        <f t="shared" si="54"/>
        <v>1903.6271534279292</v>
      </c>
      <c r="G79" s="37"/>
      <c r="H79" s="6">
        <f t="shared" si="55"/>
        <v>0</v>
      </c>
      <c r="I79" s="6">
        <f t="shared" si="36"/>
        <v>0</v>
      </c>
      <c r="J79" s="6">
        <f t="shared" si="43"/>
        <v>0</v>
      </c>
      <c r="K79" s="6">
        <f t="shared" si="49"/>
        <v>0</v>
      </c>
      <c r="N79" s="34">
        <v>68</v>
      </c>
      <c r="O79" s="39">
        <f t="shared" ca="1" si="56"/>
        <v>46339</v>
      </c>
      <c r="P79" s="6">
        <f t="shared" si="65"/>
        <v>34.165827440858656</v>
      </c>
      <c r="Q79" s="6">
        <f t="shared" si="57"/>
        <v>20.879116769413624</v>
      </c>
      <c r="R79" s="6">
        <f t="shared" si="58"/>
        <v>13.286710671445032</v>
      </c>
      <c r="S79" s="6">
        <f t="shared" si="59"/>
        <v>1125.5742040238435</v>
      </c>
      <c r="T79" s="37"/>
      <c r="U79" s="6">
        <f t="shared" si="44"/>
        <v>0</v>
      </c>
      <c r="V79" s="6">
        <f t="shared" si="45"/>
        <v>0</v>
      </c>
      <c r="W79" s="6">
        <f t="shared" si="46"/>
        <v>0</v>
      </c>
      <c r="X79" s="6">
        <f t="shared" si="47"/>
        <v>0</v>
      </c>
      <c r="Z79" s="34">
        <v>68</v>
      </c>
      <c r="AA79" s="39">
        <f t="shared" ca="1" si="60"/>
        <v>46339</v>
      </c>
      <c r="AB79" s="6">
        <f t="shared" si="61"/>
        <v>47.580410970892565</v>
      </c>
      <c r="AC79" s="6">
        <f t="shared" si="62"/>
        <v>14.538458907772728</v>
      </c>
      <c r="AD79" s="6">
        <f t="shared" si="63"/>
        <v>33.041952063119837</v>
      </c>
      <c r="AE79" s="6">
        <f t="shared" si="64"/>
        <v>1552.9717469666323</v>
      </c>
      <c r="AF79" s="37"/>
      <c r="AG79" s="6">
        <f t="shared" si="50"/>
        <v>0</v>
      </c>
      <c r="AH79" s="6">
        <f t="shared" si="66"/>
        <v>0</v>
      </c>
      <c r="AI79" s="6">
        <f t="shared" si="67"/>
        <v>0</v>
      </c>
      <c r="AJ79" s="6">
        <f t="shared" si="51"/>
        <v>0</v>
      </c>
    </row>
    <row r="80" spans="1:36" x14ac:dyDescent="0.2">
      <c r="A80" s="34">
        <v>69</v>
      </c>
      <c r="B80" s="39">
        <f t="shared" ca="1" si="42"/>
        <v>46369</v>
      </c>
      <c r="C80" s="6">
        <f t="shared" si="48"/>
        <v>57.108814602837874</v>
      </c>
      <c r="D80" s="6">
        <f t="shared" si="52"/>
        <v>44.417966913318352</v>
      </c>
      <c r="E80" s="6">
        <f t="shared" si="53"/>
        <v>12.690847689519522</v>
      </c>
      <c r="F80" s="6">
        <f t="shared" si="54"/>
        <v>1890.9363057384096</v>
      </c>
      <c r="G80" s="37"/>
      <c r="H80" s="6">
        <f t="shared" si="55"/>
        <v>0</v>
      </c>
      <c r="I80" s="6">
        <f t="shared" si="36"/>
        <v>0</v>
      </c>
      <c r="J80" s="6">
        <f t="shared" si="43"/>
        <v>0</v>
      </c>
      <c r="K80" s="6">
        <f t="shared" si="49"/>
        <v>0</v>
      </c>
      <c r="N80" s="34">
        <v>69</v>
      </c>
      <c r="O80" s="39">
        <f t="shared" ca="1" si="56"/>
        <v>46369</v>
      </c>
      <c r="P80" s="6">
        <f t="shared" si="65"/>
        <v>33.767226120715307</v>
      </c>
      <c r="Q80" s="6">
        <f t="shared" si="57"/>
        <v>20.635527073770465</v>
      </c>
      <c r="R80" s="6">
        <f t="shared" si="58"/>
        <v>13.131699046944842</v>
      </c>
      <c r="S80" s="6">
        <f t="shared" si="59"/>
        <v>1112.4425049768988</v>
      </c>
      <c r="T80" s="37"/>
      <c r="U80" s="6">
        <f t="shared" si="44"/>
        <v>0</v>
      </c>
      <c r="V80" s="6">
        <f t="shared" si="45"/>
        <v>0</v>
      </c>
      <c r="W80" s="6">
        <f t="shared" si="46"/>
        <v>0</v>
      </c>
      <c r="X80" s="6">
        <f t="shared" si="47"/>
        <v>0</v>
      </c>
      <c r="Z80" s="34">
        <v>69</v>
      </c>
      <c r="AA80" s="39">
        <f t="shared" ca="1" si="60"/>
        <v>46369</v>
      </c>
      <c r="AB80" s="6">
        <f t="shared" si="61"/>
        <v>46.58915240899897</v>
      </c>
      <c r="AC80" s="6">
        <f t="shared" si="62"/>
        <v>14.235574347194129</v>
      </c>
      <c r="AD80" s="6">
        <f t="shared" si="63"/>
        <v>32.353578061804839</v>
      </c>
      <c r="AE80" s="6">
        <f t="shared" si="64"/>
        <v>1520.6181689048274</v>
      </c>
      <c r="AF80" s="37"/>
      <c r="AG80" s="6">
        <f t="shared" si="50"/>
        <v>0</v>
      </c>
      <c r="AH80" s="6">
        <f t="shared" si="66"/>
        <v>0</v>
      </c>
      <c r="AI80" s="6">
        <f t="shared" si="67"/>
        <v>0</v>
      </c>
      <c r="AJ80" s="6">
        <f t="shared" si="51"/>
        <v>0</v>
      </c>
    </row>
    <row r="81" spans="1:36" x14ac:dyDescent="0.2">
      <c r="A81" s="34">
        <v>70</v>
      </c>
      <c r="B81" s="39">
        <f t="shared" ca="1" si="42"/>
        <v>46399</v>
      </c>
      <c r="C81" s="6">
        <f t="shared" si="48"/>
        <v>56.728089172152288</v>
      </c>
      <c r="D81" s="6">
        <f t="shared" si="52"/>
        <v>44.121847133896225</v>
      </c>
      <c r="E81" s="6">
        <f t="shared" si="53"/>
        <v>12.606242038256063</v>
      </c>
      <c r="F81" s="6">
        <f t="shared" si="54"/>
        <v>1878.3300637001535</v>
      </c>
      <c r="G81" s="37"/>
      <c r="H81" s="6">
        <f t="shared" si="55"/>
        <v>0</v>
      </c>
      <c r="I81" s="6">
        <f t="shared" si="36"/>
        <v>0</v>
      </c>
      <c r="J81" s="6">
        <f t="shared" si="43"/>
        <v>0</v>
      </c>
      <c r="K81" s="6">
        <f t="shared" si="49"/>
        <v>0</v>
      </c>
      <c r="N81" s="34">
        <v>70</v>
      </c>
      <c r="O81" s="39">
        <f t="shared" ca="1" si="56"/>
        <v>46399</v>
      </c>
      <c r="P81" s="6">
        <f t="shared" si="65"/>
        <v>33.373275149306963</v>
      </c>
      <c r="Q81" s="6">
        <f t="shared" si="57"/>
        <v>20.394779257909811</v>
      </c>
      <c r="R81" s="6">
        <f t="shared" si="58"/>
        <v>12.978495891397152</v>
      </c>
      <c r="S81" s="6">
        <f t="shared" si="59"/>
        <v>1099.4640090855016</v>
      </c>
      <c r="T81" s="37"/>
      <c r="U81" s="6">
        <f t="shared" si="44"/>
        <v>0</v>
      </c>
      <c r="V81" s="6">
        <f t="shared" si="45"/>
        <v>0</v>
      </c>
      <c r="W81" s="6">
        <f t="shared" si="46"/>
        <v>0</v>
      </c>
      <c r="X81" s="6">
        <f t="shared" si="47"/>
        <v>0</v>
      </c>
      <c r="Z81" s="34">
        <v>70</v>
      </c>
      <c r="AA81" s="39">
        <f t="shared" ca="1" si="60"/>
        <v>46399</v>
      </c>
      <c r="AB81" s="6">
        <f t="shared" si="61"/>
        <v>45.618545067144822</v>
      </c>
      <c r="AC81" s="6">
        <f t="shared" si="62"/>
        <v>13.938999881627584</v>
      </c>
      <c r="AD81" s="6">
        <f t="shared" si="63"/>
        <v>31.679545185517238</v>
      </c>
      <c r="AE81" s="6">
        <f t="shared" si="64"/>
        <v>1488.93862371931</v>
      </c>
      <c r="AF81" s="37"/>
      <c r="AG81" s="6">
        <f t="shared" si="50"/>
        <v>0</v>
      </c>
      <c r="AH81" s="6">
        <f t="shared" si="66"/>
        <v>0</v>
      </c>
      <c r="AI81" s="6">
        <f t="shared" si="67"/>
        <v>0</v>
      </c>
      <c r="AJ81" s="6">
        <f t="shared" si="51"/>
        <v>0</v>
      </c>
    </row>
    <row r="82" spans="1:36" x14ac:dyDescent="0.2">
      <c r="A82" s="34">
        <v>71</v>
      </c>
      <c r="B82" s="39">
        <f t="shared" ca="1" si="42"/>
        <v>46429</v>
      </c>
      <c r="C82" s="6">
        <f t="shared" si="48"/>
        <v>56.349901911004601</v>
      </c>
      <c r="D82" s="6">
        <f t="shared" si="52"/>
        <v>43.827701486336913</v>
      </c>
      <c r="E82" s="6">
        <f t="shared" si="53"/>
        <v>12.522200424667687</v>
      </c>
      <c r="F82" s="6">
        <f t="shared" si="54"/>
        <v>1865.8078632754857</v>
      </c>
      <c r="G82" s="37"/>
      <c r="H82" s="6">
        <f t="shared" si="55"/>
        <v>0</v>
      </c>
      <c r="I82" s="6">
        <f t="shared" si="36"/>
        <v>0</v>
      </c>
      <c r="J82" s="6">
        <f t="shared" si="43"/>
        <v>0</v>
      </c>
      <c r="K82" s="6">
        <f t="shared" si="49"/>
        <v>0</v>
      </c>
      <c r="N82" s="34">
        <v>71</v>
      </c>
      <c r="O82" s="39">
        <f t="shared" ca="1" si="56"/>
        <v>46429</v>
      </c>
      <c r="P82" s="6">
        <f t="shared" si="65"/>
        <v>32.983920272565051</v>
      </c>
      <c r="Q82" s="6">
        <f t="shared" si="57"/>
        <v>20.15684016656753</v>
      </c>
      <c r="R82" s="6">
        <f t="shared" si="58"/>
        <v>12.827080105997521</v>
      </c>
      <c r="S82" s="6">
        <f t="shared" si="59"/>
        <v>1086.6369289795041</v>
      </c>
      <c r="T82" s="37"/>
      <c r="U82" s="6">
        <f t="shared" si="44"/>
        <v>0</v>
      </c>
      <c r="V82" s="6">
        <f t="shared" si="45"/>
        <v>0</v>
      </c>
      <c r="W82" s="6">
        <f t="shared" si="46"/>
        <v>0</v>
      </c>
      <c r="X82" s="6">
        <f t="shared" si="47"/>
        <v>0</v>
      </c>
      <c r="Z82" s="34">
        <v>71</v>
      </c>
      <c r="AA82" s="39">
        <f t="shared" ca="1" si="60"/>
        <v>46429</v>
      </c>
      <c r="AB82" s="6">
        <f t="shared" si="61"/>
        <v>44.668158711579302</v>
      </c>
      <c r="AC82" s="6">
        <f t="shared" si="62"/>
        <v>13.648604050760342</v>
      </c>
      <c r="AD82" s="6">
        <f t="shared" si="63"/>
        <v>31.019554660818962</v>
      </c>
      <c r="AE82" s="6">
        <f t="shared" si="64"/>
        <v>1457.919069058491</v>
      </c>
      <c r="AF82" s="37"/>
      <c r="AG82" s="6">
        <f t="shared" si="50"/>
        <v>0</v>
      </c>
      <c r="AH82" s="6">
        <f t="shared" si="66"/>
        <v>0</v>
      </c>
      <c r="AI82" s="6">
        <f t="shared" si="67"/>
        <v>0</v>
      </c>
      <c r="AJ82" s="6">
        <f t="shared" si="51"/>
        <v>0</v>
      </c>
    </row>
    <row r="83" spans="1:36" x14ac:dyDescent="0.2">
      <c r="A83" s="34">
        <v>72</v>
      </c>
      <c r="B83" s="39">
        <f t="shared" ca="1" si="42"/>
        <v>46459</v>
      </c>
      <c r="C83" s="6">
        <f t="shared" si="48"/>
        <v>55.974235898264567</v>
      </c>
      <c r="D83" s="6">
        <f t="shared" si="52"/>
        <v>43.535516809761333</v>
      </c>
      <c r="E83" s="6">
        <f t="shared" si="53"/>
        <v>12.438719088503234</v>
      </c>
      <c r="F83" s="6">
        <f t="shared" si="54"/>
        <v>1853.3691441869826</v>
      </c>
      <c r="G83" s="37"/>
      <c r="H83" s="6">
        <f t="shared" si="55"/>
        <v>0</v>
      </c>
      <c r="I83" s="6">
        <f t="shared" si="36"/>
        <v>0</v>
      </c>
      <c r="J83" s="6">
        <f t="shared" si="43"/>
        <v>0</v>
      </c>
      <c r="K83" s="6">
        <f t="shared" si="49"/>
        <v>0</v>
      </c>
      <c r="N83" s="34">
        <v>72</v>
      </c>
      <c r="O83" s="39">
        <f t="shared" ca="1" si="56"/>
        <v>46459</v>
      </c>
      <c r="P83" s="6">
        <f t="shared" si="65"/>
        <v>32.599107869385122</v>
      </c>
      <c r="Q83" s="6">
        <f t="shared" si="57"/>
        <v>19.921677031290908</v>
      </c>
      <c r="R83" s="6">
        <f t="shared" si="58"/>
        <v>12.677430838094214</v>
      </c>
      <c r="S83" s="6">
        <f t="shared" si="59"/>
        <v>1073.9594981414098</v>
      </c>
      <c r="T83" s="37"/>
      <c r="U83" s="6">
        <f t="shared" si="44"/>
        <v>0</v>
      </c>
      <c r="V83" s="6">
        <f t="shared" si="45"/>
        <v>0</v>
      </c>
      <c r="W83" s="6">
        <f t="shared" si="46"/>
        <v>0</v>
      </c>
      <c r="X83" s="6">
        <f t="shared" si="47"/>
        <v>0</v>
      </c>
      <c r="Z83" s="34">
        <v>72</v>
      </c>
      <c r="AA83" s="39">
        <f t="shared" ca="1" si="60"/>
        <v>46459</v>
      </c>
      <c r="AB83" s="6">
        <f t="shared" si="61"/>
        <v>43.737572071754727</v>
      </c>
      <c r="AC83" s="6">
        <f t="shared" si="62"/>
        <v>13.364258133036168</v>
      </c>
      <c r="AD83" s="6">
        <f t="shared" si="63"/>
        <v>30.37331393871856</v>
      </c>
      <c r="AE83" s="6">
        <f t="shared" si="64"/>
        <v>1427.5457551197724</v>
      </c>
      <c r="AF83" s="37"/>
      <c r="AG83" s="6">
        <f t="shared" si="50"/>
        <v>0</v>
      </c>
      <c r="AH83" s="6">
        <f t="shared" si="66"/>
        <v>0</v>
      </c>
      <c r="AI83" s="6">
        <f t="shared" si="67"/>
        <v>0</v>
      </c>
      <c r="AJ83" s="6">
        <f t="shared" si="51"/>
        <v>0</v>
      </c>
    </row>
    <row r="84" spans="1:36" x14ac:dyDescent="0.2">
      <c r="A84" s="34">
        <v>73</v>
      </c>
      <c r="B84" s="39">
        <f t="shared" ca="1" si="42"/>
        <v>46489</v>
      </c>
      <c r="C84" s="6">
        <f t="shared" si="48"/>
        <v>55.601074325609474</v>
      </c>
      <c r="D84" s="6">
        <f t="shared" si="52"/>
        <v>43.245280031029594</v>
      </c>
      <c r="E84" s="6">
        <f t="shared" si="53"/>
        <v>12.35579429457988</v>
      </c>
      <c r="F84" s="6">
        <f t="shared" si="54"/>
        <v>1841.0133498924026</v>
      </c>
      <c r="G84" s="37"/>
      <c r="H84" s="6">
        <f t="shared" si="55"/>
        <v>0</v>
      </c>
      <c r="I84" s="6">
        <f t="shared" si="36"/>
        <v>0</v>
      </c>
      <c r="J84" s="6">
        <f t="shared" si="43"/>
        <v>0</v>
      </c>
      <c r="K84" s="6">
        <f t="shared" si="49"/>
        <v>0</v>
      </c>
      <c r="N84" s="34">
        <v>73</v>
      </c>
      <c r="O84" s="39">
        <f t="shared" ca="1" si="56"/>
        <v>46489</v>
      </c>
      <c r="P84" s="6">
        <f t="shared" si="65"/>
        <v>32.218784944242294</v>
      </c>
      <c r="Q84" s="6">
        <f t="shared" si="57"/>
        <v>19.689257465925845</v>
      </c>
      <c r="R84" s="6">
        <f t="shared" si="58"/>
        <v>12.529527478316449</v>
      </c>
      <c r="S84" s="6">
        <f t="shared" si="59"/>
        <v>1061.4299706630934</v>
      </c>
      <c r="T84" s="37"/>
      <c r="U84" s="6">
        <f t="shared" si="44"/>
        <v>0</v>
      </c>
      <c r="V84" s="6">
        <f t="shared" si="45"/>
        <v>0</v>
      </c>
      <c r="W84" s="6">
        <f t="shared" si="46"/>
        <v>0</v>
      </c>
      <c r="X84" s="6">
        <f t="shared" si="47"/>
        <v>0</v>
      </c>
      <c r="Z84" s="34">
        <v>73</v>
      </c>
      <c r="AA84" s="39">
        <f t="shared" ca="1" si="60"/>
        <v>46489</v>
      </c>
      <c r="AB84" s="6">
        <f t="shared" si="61"/>
        <v>42.826372653593168</v>
      </c>
      <c r="AC84" s="6">
        <f t="shared" si="62"/>
        <v>13.085836088597913</v>
      </c>
      <c r="AD84" s="6">
        <f t="shared" si="63"/>
        <v>29.740536564995253</v>
      </c>
      <c r="AE84" s="6">
        <f t="shared" si="64"/>
        <v>1397.8052185547772</v>
      </c>
      <c r="AF84" s="37"/>
      <c r="AG84" s="6">
        <f t="shared" si="50"/>
        <v>0</v>
      </c>
      <c r="AH84" s="6">
        <f t="shared" si="66"/>
        <v>0</v>
      </c>
      <c r="AI84" s="6">
        <f t="shared" si="67"/>
        <v>0</v>
      </c>
      <c r="AJ84" s="6">
        <f t="shared" si="51"/>
        <v>0</v>
      </c>
    </row>
    <row r="85" spans="1:36" x14ac:dyDescent="0.2">
      <c r="A85" s="34">
        <v>74</v>
      </c>
      <c r="B85" s="39">
        <f t="shared" ca="1" si="42"/>
        <v>46519</v>
      </c>
      <c r="C85" s="6">
        <f t="shared" si="48"/>
        <v>55.230400496772077</v>
      </c>
      <c r="D85" s="6">
        <f t="shared" si="52"/>
        <v>42.956978164156062</v>
      </c>
      <c r="E85" s="6">
        <f t="shared" si="53"/>
        <v>12.273422332616015</v>
      </c>
      <c r="F85" s="6">
        <f t="shared" si="54"/>
        <v>1828.7399275597866</v>
      </c>
      <c r="G85" s="37"/>
      <c r="H85" s="6">
        <f t="shared" si="55"/>
        <v>0</v>
      </c>
      <c r="I85" s="6">
        <f t="shared" si="36"/>
        <v>0</v>
      </c>
      <c r="J85" s="6">
        <f t="shared" si="43"/>
        <v>0</v>
      </c>
      <c r="K85" s="6">
        <f t="shared" si="49"/>
        <v>0</v>
      </c>
      <c r="N85" s="34">
        <v>74</v>
      </c>
      <c r="O85" s="39">
        <f t="shared" ca="1" si="56"/>
        <v>46519</v>
      </c>
      <c r="P85" s="6">
        <f t="shared" si="65"/>
        <v>31.842899119892802</v>
      </c>
      <c r="Q85" s="6">
        <f t="shared" si="57"/>
        <v>19.459549462156712</v>
      </c>
      <c r="R85" s="6">
        <f t="shared" si="58"/>
        <v>12.38334965773609</v>
      </c>
      <c r="S85" s="6">
        <f t="shared" si="59"/>
        <v>1049.0466210053573</v>
      </c>
      <c r="T85" s="37"/>
      <c r="U85" s="6">
        <f t="shared" si="44"/>
        <v>0</v>
      </c>
      <c r="V85" s="6">
        <f t="shared" si="45"/>
        <v>0</v>
      </c>
      <c r="W85" s="6">
        <f t="shared" si="46"/>
        <v>0</v>
      </c>
      <c r="X85" s="6">
        <f t="shared" si="47"/>
        <v>0</v>
      </c>
      <c r="Z85" s="34">
        <v>74</v>
      </c>
      <c r="AA85" s="39">
        <f t="shared" ca="1" si="60"/>
        <v>46519</v>
      </c>
      <c r="AB85" s="6">
        <f t="shared" si="61"/>
        <v>41.934156556643316</v>
      </c>
      <c r="AC85" s="6">
        <f t="shared" si="62"/>
        <v>12.813214503418791</v>
      </c>
      <c r="AD85" s="6">
        <f t="shared" si="63"/>
        <v>29.120942053224525</v>
      </c>
      <c r="AE85" s="6">
        <f t="shared" si="64"/>
        <v>1368.6842765015526</v>
      </c>
      <c r="AF85" s="37"/>
      <c r="AG85" s="6">
        <f t="shared" si="50"/>
        <v>0</v>
      </c>
      <c r="AH85" s="6">
        <f t="shared" si="66"/>
        <v>0</v>
      </c>
      <c r="AI85" s="6">
        <f t="shared" si="67"/>
        <v>0</v>
      </c>
      <c r="AJ85" s="6">
        <f t="shared" si="51"/>
        <v>0</v>
      </c>
    </row>
    <row r="86" spans="1:36" x14ac:dyDescent="0.2">
      <c r="A86" s="34">
        <v>75</v>
      </c>
      <c r="B86" s="39">
        <f t="shared" ca="1" si="42"/>
        <v>46549</v>
      </c>
      <c r="C86" s="6">
        <f t="shared" si="48"/>
        <v>54.862197826793597</v>
      </c>
      <c r="D86" s="6">
        <f t="shared" si="52"/>
        <v>42.670598309728355</v>
      </c>
      <c r="E86" s="6">
        <f t="shared" si="53"/>
        <v>12.191599517065242</v>
      </c>
      <c r="F86" s="6">
        <f t="shared" si="54"/>
        <v>1816.5483280427213</v>
      </c>
      <c r="G86" s="37"/>
      <c r="H86" s="6">
        <f t="shared" si="55"/>
        <v>0</v>
      </c>
      <c r="I86" s="6">
        <f t="shared" si="36"/>
        <v>0</v>
      </c>
      <c r="J86" s="6">
        <f t="shared" si="43"/>
        <v>0</v>
      </c>
      <c r="K86" s="6">
        <f t="shared" si="49"/>
        <v>0</v>
      </c>
      <c r="N86" s="34">
        <v>75</v>
      </c>
      <c r="O86" s="39">
        <f t="shared" ca="1" si="56"/>
        <v>46549</v>
      </c>
      <c r="P86" s="6">
        <f t="shared" si="65"/>
        <v>31.471398630160721</v>
      </c>
      <c r="Q86" s="6">
        <f t="shared" si="57"/>
        <v>19.232521385098217</v>
      </c>
      <c r="R86" s="6">
        <f t="shared" si="58"/>
        <v>12.238877245062504</v>
      </c>
      <c r="S86" s="6">
        <f t="shared" si="59"/>
        <v>1036.8077437602949</v>
      </c>
      <c r="T86" s="37"/>
      <c r="U86" s="6">
        <f t="shared" si="44"/>
        <v>0</v>
      </c>
      <c r="V86" s="6">
        <f t="shared" si="45"/>
        <v>0</v>
      </c>
      <c r="W86" s="6">
        <f t="shared" si="46"/>
        <v>0</v>
      </c>
      <c r="X86" s="6">
        <f t="shared" si="47"/>
        <v>0</v>
      </c>
      <c r="Z86" s="34">
        <v>75</v>
      </c>
      <c r="AA86" s="39">
        <f t="shared" ca="1" si="60"/>
        <v>46549</v>
      </c>
      <c r="AB86" s="6">
        <f t="shared" si="61"/>
        <v>41.060528295046581</v>
      </c>
      <c r="AC86" s="6">
        <f t="shared" si="62"/>
        <v>12.546272534597566</v>
      </c>
      <c r="AD86" s="6">
        <f t="shared" si="63"/>
        <v>28.514255760449014</v>
      </c>
      <c r="AE86" s="6">
        <f t="shared" si="64"/>
        <v>1340.1700207411036</v>
      </c>
      <c r="AF86" s="37"/>
      <c r="AG86" s="6">
        <f t="shared" si="50"/>
        <v>0</v>
      </c>
      <c r="AH86" s="6">
        <f t="shared" si="66"/>
        <v>0</v>
      </c>
      <c r="AI86" s="6">
        <f t="shared" si="67"/>
        <v>0</v>
      </c>
      <c r="AJ86" s="6">
        <f t="shared" si="51"/>
        <v>0</v>
      </c>
    </row>
    <row r="87" spans="1:36" x14ac:dyDescent="0.2">
      <c r="A87" s="34">
        <v>76</v>
      </c>
      <c r="B87" s="39">
        <f t="shared" ca="1" si="42"/>
        <v>46579</v>
      </c>
      <c r="C87" s="6">
        <f t="shared" si="48"/>
        <v>54.496449841281638</v>
      </c>
      <c r="D87" s="6">
        <f t="shared" si="52"/>
        <v>42.386127654330167</v>
      </c>
      <c r="E87" s="6">
        <f t="shared" si="53"/>
        <v>12.110322186951471</v>
      </c>
      <c r="F87" s="6">
        <f t="shared" si="54"/>
        <v>1804.4380058557699</v>
      </c>
      <c r="G87" s="37"/>
      <c r="H87" s="6">
        <f t="shared" si="55"/>
        <v>0</v>
      </c>
      <c r="I87" s="6">
        <f t="shared" si="36"/>
        <v>0</v>
      </c>
      <c r="J87" s="6">
        <f t="shared" si="43"/>
        <v>0</v>
      </c>
      <c r="K87" s="6">
        <f t="shared" si="49"/>
        <v>0</v>
      </c>
      <c r="N87" s="34">
        <v>76</v>
      </c>
      <c r="O87" s="39">
        <f t="shared" ca="1" si="56"/>
        <v>46579</v>
      </c>
      <c r="P87" s="6">
        <f t="shared" si="65"/>
        <v>31.104232312808847</v>
      </c>
      <c r="Q87" s="6">
        <f t="shared" si="57"/>
        <v>19.008141968938741</v>
      </c>
      <c r="R87" s="6">
        <f t="shared" si="58"/>
        <v>12.096090343870106</v>
      </c>
      <c r="S87" s="6">
        <f t="shared" si="59"/>
        <v>1024.7116534164247</v>
      </c>
      <c r="T87" s="37"/>
      <c r="U87" s="6">
        <f t="shared" si="44"/>
        <v>0</v>
      </c>
      <c r="V87" s="6">
        <f t="shared" si="45"/>
        <v>0</v>
      </c>
      <c r="W87" s="6">
        <f t="shared" si="46"/>
        <v>0</v>
      </c>
      <c r="X87" s="6">
        <f t="shared" si="47"/>
        <v>0</v>
      </c>
      <c r="Z87" s="34">
        <v>76</v>
      </c>
      <c r="AA87" s="39">
        <f t="shared" ca="1" si="60"/>
        <v>46579</v>
      </c>
      <c r="AB87" s="6">
        <f t="shared" si="61"/>
        <v>40.205100622233104</v>
      </c>
      <c r="AC87" s="6">
        <f t="shared" si="62"/>
        <v>12.28489185679345</v>
      </c>
      <c r="AD87" s="6">
        <f t="shared" si="63"/>
        <v>27.920208765439654</v>
      </c>
      <c r="AE87" s="6">
        <f t="shared" si="64"/>
        <v>1312.249811975664</v>
      </c>
      <c r="AF87" s="37"/>
      <c r="AG87" s="6">
        <f t="shared" si="50"/>
        <v>0</v>
      </c>
      <c r="AH87" s="6">
        <f t="shared" si="66"/>
        <v>0</v>
      </c>
      <c r="AI87" s="6">
        <f t="shared" si="67"/>
        <v>0</v>
      </c>
      <c r="AJ87" s="6">
        <f t="shared" si="51"/>
        <v>0</v>
      </c>
    </row>
    <row r="88" spans="1:36" x14ac:dyDescent="0.2">
      <c r="A88" s="34">
        <v>77</v>
      </c>
      <c r="B88" s="39">
        <f t="shared" ca="1" si="42"/>
        <v>46609</v>
      </c>
      <c r="C88" s="6">
        <f t="shared" si="48"/>
        <v>54.133140175673098</v>
      </c>
      <c r="D88" s="6">
        <f t="shared" si="52"/>
        <v>42.10355346996797</v>
      </c>
      <c r="E88" s="6">
        <f t="shared" si="53"/>
        <v>12.029586705705128</v>
      </c>
      <c r="F88" s="6">
        <f t="shared" si="54"/>
        <v>1792.4084191500647</v>
      </c>
      <c r="G88" s="37"/>
      <c r="H88" s="6">
        <f t="shared" si="55"/>
        <v>0</v>
      </c>
      <c r="I88" s="6">
        <f t="shared" si="36"/>
        <v>0</v>
      </c>
      <c r="J88" s="6">
        <f t="shared" si="43"/>
        <v>0</v>
      </c>
      <c r="K88" s="6">
        <f t="shared" si="49"/>
        <v>0</v>
      </c>
      <c r="N88" s="34">
        <v>77</v>
      </c>
      <c r="O88" s="39">
        <f t="shared" ca="1" si="56"/>
        <v>46609</v>
      </c>
      <c r="P88" s="6">
        <f t="shared" si="65"/>
        <v>30.74134960249274</v>
      </c>
      <c r="Q88" s="6">
        <f t="shared" si="57"/>
        <v>18.786380312634453</v>
      </c>
      <c r="R88" s="6">
        <f t="shared" si="58"/>
        <v>11.954969289858287</v>
      </c>
      <c r="S88" s="6">
        <f t="shared" si="59"/>
        <v>1012.7566841265665</v>
      </c>
      <c r="T88" s="37"/>
      <c r="U88" s="6">
        <f t="shared" si="44"/>
        <v>0</v>
      </c>
      <c r="V88" s="6">
        <f t="shared" si="45"/>
        <v>0</v>
      </c>
      <c r="W88" s="6">
        <f t="shared" si="46"/>
        <v>0</v>
      </c>
      <c r="X88" s="6">
        <f t="shared" si="47"/>
        <v>0</v>
      </c>
      <c r="Z88" s="34">
        <v>77</v>
      </c>
      <c r="AA88" s="39">
        <f t="shared" ca="1" si="60"/>
        <v>46609</v>
      </c>
      <c r="AB88" s="6">
        <f t="shared" si="61"/>
        <v>39.367494359269919</v>
      </c>
      <c r="AC88" s="6">
        <f t="shared" si="62"/>
        <v>12.02895660977692</v>
      </c>
      <c r="AD88" s="6">
        <f t="shared" si="63"/>
        <v>27.338537749493</v>
      </c>
      <c r="AE88" s="6">
        <f t="shared" si="64"/>
        <v>1284.9112742261709</v>
      </c>
      <c r="AF88" s="37"/>
      <c r="AG88" s="6">
        <f t="shared" si="50"/>
        <v>0</v>
      </c>
      <c r="AH88" s="6">
        <f t="shared" si="66"/>
        <v>0</v>
      </c>
      <c r="AI88" s="6">
        <f t="shared" si="67"/>
        <v>0</v>
      </c>
      <c r="AJ88" s="6">
        <f t="shared" si="51"/>
        <v>0</v>
      </c>
    </row>
    <row r="89" spans="1:36" x14ac:dyDescent="0.2">
      <c r="A89" s="34">
        <v>78</v>
      </c>
      <c r="B89" s="39">
        <f t="shared" ca="1" si="42"/>
        <v>46639</v>
      </c>
      <c r="C89" s="6">
        <f t="shared" si="48"/>
        <v>53.772252574501941</v>
      </c>
      <c r="D89" s="6">
        <f t="shared" si="52"/>
        <v>41.822863113501512</v>
      </c>
      <c r="E89" s="6">
        <f t="shared" si="53"/>
        <v>11.949389461000429</v>
      </c>
      <c r="F89" s="6">
        <f t="shared" si="54"/>
        <v>1780.4590296890642</v>
      </c>
      <c r="G89" s="37"/>
      <c r="H89" s="6">
        <f t="shared" si="55"/>
        <v>0</v>
      </c>
      <c r="I89" s="6">
        <f t="shared" si="36"/>
        <v>0</v>
      </c>
      <c r="J89" s="6">
        <f t="shared" si="43"/>
        <v>0</v>
      </c>
      <c r="K89" s="6">
        <f t="shared" si="49"/>
        <v>0</v>
      </c>
      <c r="N89" s="34">
        <v>78</v>
      </c>
      <c r="O89" s="39">
        <f t="shared" ca="1" si="56"/>
        <v>46639</v>
      </c>
      <c r="P89" s="6">
        <f t="shared" si="65"/>
        <v>30.382700523796995</v>
      </c>
      <c r="Q89" s="6">
        <f t="shared" si="57"/>
        <v>18.56720587565372</v>
      </c>
      <c r="R89" s="6">
        <f t="shared" si="58"/>
        <v>11.815494648143275</v>
      </c>
      <c r="S89" s="6">
        <f t="shared" si="59"/>
        <v>1000.9411894784232</v>
      </c>
      <c r="T89" s="37"/>
      <c r="U89" s="6">
        <f t="shared" si="44"/>
        <v>0</v>
      </c>
      <c r="V89" s="6">
        <f t="shared" si="45"/>
        <v>0</v>
      </c>
      <c r="W89" s="6">
        <f t="shared" si="46"/>
        <v>0</v>
      </c>
      <c r="X89" s="6">
        <f t="shared" si="47"/>
        <v>0</v>
      </c>
      <c r="Z89" s="34">
        <v>78</v>
      </c>
      <c r="AA89" s="39">
        <f t="shared" ca="1" si="60"/>
        <v>46639</v>
      </c>
      <c r="AB89" s="6">
        <f t="shared" si="61"/>
        <v>38.547338226785129</v>
      </c>
      <c r="AC89" s="6">
        <f t="shared" si="62"/>
        <v>11.778353347073233</v>
      </c>
      <c r="AD89" s="6">
        <f t="shared" si="63"/>
        <v>26.768984879711894</v>
      </c>
      <c r="AE89" s="6">
        <f t="shared" si="64"/>
        <v>1258.1422893464589</v>
      </c>
      <c r="AF89" s="37"/>
      <c r="AG89" s="6">
        <f t="shared" si="50"/>
        <v>0</v>
      </c>
      <c r="AH89" s="6">
        <f t="shared" si="66"/>
        <v>0</v>
      </c>
      <c r="AI89" s="6">
        <f t="shared" si="67"/>
        <v>0</v>
      </c>
      <c r="AJ89" s="6">
        <f t="shared" si="51"/>
        <v>0</v>
      </c>
    </row>
    <row r="90" spans="1:36" x14ac:dyDescent="0.2">
      <c r="A90" s="34">
        <v>79</v>
      </c>
      <c r="B90" s="39">
        <f t="shared" ca="1" si="42"/>
        <v>46669</v>
      </c>
      <c r="C90" s="6">
        <f t="shared" si="48"/>
        <v>53.413770890671927</v>
      </c>
      <c r="D90" s="6">
        <f t="shared" si="52"/>
        <v>41.544044026078168</v>
      </c>
      <c r="E90" s="6">
        <f t="shared" si="53"/>
        <v>11.869726864593758</v>
      </c>
      <c r="F90" s="6">
        <f t="shared" si="54"/>
        <v>1768.5893028244705</v>
      </c>
      <c r="G90" s="37"/>
      <c r="H90" s="6">
        <f t="shared" si="55"/>
        <v>0</v>
      </c>
      <c r="I90" s="6">
        <f t="shared" si="36"/>
        <v>0</v>
      </c>
      <c r="J90" s="6">
        <f t="shared" si="43"/>
        <v>0</v>
      </c>
      <c r="K90" s="6">
        <f t="shared" si="49"/>
        <v>0</v>
      </c>
      <c r="N90" s="34">
        <v>79</v>
      </c>
      <c r="O90" s="39">
        <f t="shared" ca="1" si="56"/>
        <v>46669</v>
      </c>
      <c r="P90" s="6">
        <f t="shared" si="65"/>
        <v>30.028235684352694</v>
      </c>
      <c r="Q90" s="6">
        <f t="shared" si="57"/>
        <v>18.350588473771094</v>
      </c>
      <c r="R90" s="6">
        <f t="shared" si="58"/>
        <v>11.6776472105816</v>
      </c>
      <c r="S90" s="6">
        <f t="shared" si="59"/>
        <v>989.26354226784156</v>
      </c>
      <c r="T90" s="37"/>
      <c r="U90" s="6">
        <f t="shared" si="44"/>
        <v>0</v>
      </c>
      <c r="V90" s="6">
        <f t="shared" si="45"/>
        <v>0</v>
      </c>
      <c r="W90" s="6">
        <f t="shared" si="46"/>
        <v>0</v>
      </c>
      <c r="X90" s="6">
        <f t="shared" si="47"/>
        <v>0</v>
      </c>
      <c r="Z90" s="34">
        <v>79</v>
      </c>
      <c r="AA90" s="39">
        <f t="shared" ca="1" si="60"/>
        <v>46669</v>
      </c>
      <c r="AB90" s="6">
        <f t="shared" si="61"/>
        <v>37.744268680393766</v>
      </c>
      <c r="AC90" s="6">
        <f t="shared" si="62"/>
        <v>11.532970985675874</v>
      </c>
      <c r="AD90" s="6">
        <f t="shared" si="63"/>
        <v>26.211297694717892</v>
      </c>
      <c r="AE90" s="6">
        <f t="shared" si="64"/>
        <v>1231.9309916517411</v>
      </c>
      <c r="AF90" s="37"/>
      <c r="AG90" s="6">
        <f t="shared" si="50"/>
        <v>0</v>
      </c>
      <c r="AH90" s="6">
        <f t="shared" si="66"/>
        <v>0</v>
      </c>
      <c r="AI90" s="6">
        <f t="shared" si="67"/>
        <v>0</v>
      </c>
      <c r="AJ90" s="6">
        <f t="shared" si="51"/>
        <v>0</v>
      </c>
    </row>
    <row r="91" spans="1:36" x14ac:dyDescent="0.2">
      <c r="A91" s="34">
        <v>80</v>
      </c>
      <c r="B91" s="39">
        <f t="shared" ca="1" si="42"/>
        <v>46699</v>
      </c>
      <c r="C91" s="6">
        <f t="shared" si="48"/>
        <v>53.057679084734112</v>
      </c>
      <c r="D91" s="6">
        <f t="shared" si="52"/>
        <v>41.267083732570981</v>
      </c>
      <c r="E91" s="6">
        <f t="shared" si="53"/>
        <v>11.79059535216313</v>
      </c>
      <c r="F91" s="6">
        <f t="shared" si="54"/>
        <v>1756.7987074723073</v>
      </c>
      <c r="G91" s="37"/>
      <c r="H91" s="6">
        <f t="shared" si="55"/>
        <v>0</v>
      </c>
      <c r="I91" s="6">
        <f t="shared" si="36"/>
        <v>0</v>
      </c>
      <c r="J91" s="6">
        <f t="shared" si="43"/>
        <v>0</v>
      </c>
      <c r="K91" s="6">
        <f t="shared" si="49"/>
        <v>0</v>
      </c>
      <c r="N91" s="34">
        <v>80</v>
      </c>
      <c r="O91" s="39">
        <f t="shared" ca="1" si="56"/>
        <v>46699</v>
      </c>
      <c r="P91" s="6">
        <f t="shared" si="65"/>
        <v>29.677906268035244</v>
      </c>
      <c r="Q91" s="6">
        <f t="shared" si="57"/>
        <v>18.13649827491043</v>
      </c>
      <c r="R91" s="6">
        <f t="shared" si="58"/>
        <v>11.541407993124814</v>
      </c>
      <c r="S91" s="6">
        <f t="shared" si="59"/>
        <v>977.72213427471672</v>
      </c>
      <c r="T91" s="37"/>
      <c r="U91" s="6">
        <f t="shared" si="44"/>
        <v>0</v>
      </c>
      <c r="V91" s="6">
        <f t="shared" si="45"/>
        <v>0</v>
      </c>
      <c r="W91" s="6">
        <f t="shared" si="46"/>
        <v>0</v>
      </c>
      <c r="X91" s="6">
        <f t="shared" si="47"/>
        <v>0</v>
      </c>
      <c r="Z91" s="34">
        <v>80</v>
      </c>
      <c r="AA91" s="39">
        <f t="shared" ca="1" si="60"/>
        <v>46699</v>
      </c>
      <c r="AB91" s="6">
        <f t="shared" si="61"/>
        <v>36.957929749552235</v>
      </c>
      <c r="AC91" s="6">
        <f t="shared" si="62"/>
        <v>11.292700756807626</v>
      </c>
      <c r="AD91" s="6">
        <f t="shared" si="63"/>
        <v>25.665228992744609</v>
      </c>
      <c r="AE91" s="6">
        <f t="shared" si="64"/>
        <v>1206.2657626589964</v>
      </c>
      <c r="AF91" s="37"/>
      <c r="AG91" s="6">
        <f t="shared" si="50"/>
        <v>0</v>
      </c>
      <c r="AH91" s="6">
        <f t="shared" si="66"/>
        <v>0</v>
      </c>
      <c r="AI91" s="6">
        <f t="shared" si="67"/>
        <v>0</v>
      </c>
      <c r="AJ91" s="6">
        <f t="shared" si="51"/>
        <v>0</v>
      </c>
    </row>
    <row r="92" spans="1:36" x14ac:dyDescent="0.2">
      <c r="A92" s="34">
        <v>81</v>
      </c>
      <c r="B92" s="39">
        <f t="shared" ca="1" si="42"/>
        <v>46729</v>
      </c>
      <c r="C92" s="6">
        <f t="shared" si="48"/>
        <v>52.70396122416922</v>
      </c>
      <c r="D92" s="6">
        <f t="shared" si="52"/>
        <v>40.991969841020506</v>
      </c>
      <c r="E92" s="6">
        <f t="shared" si="53"/>
        <v>11.711991383148714</v>
      </c>
      <c r="F92" s="6">
        <f t="shared" si="54"/>
        <v>1745.0867160891587</v>
      </c>
      <c r="G92" s="37"/>
      <c r="H92" s="6">
        <f t="shared" si="55"/>
        <v>0</v>
      </c>
      <c r="I92" s="6">
        <f t="shared" si="36"/>
        <v>0</v>
      </c>
      <c r="J92" s="6">
        <f t="shared" si="43"/>
        <v>0</v>
      </c>
      <c r="K92" s="6">
        <f t="shared" si="49"/>
        <v>0</v>
      </c>
      <c r="N92" s="34">
        <v>81</v>
      </c>
      <c r="O92" s="39">
        <f t="shared" ca="1" si="56"/>
        <v>46729</v>
      </c>
      <c r="P92" s="6">
        <f t="shared" si="65"/>
        <v>29.331664028241502</v>
      </c>
      <c r="Q92" s="6">
        <f t="shared" si="57"/>
        <v>17.924905795036473</v>
      </c>
      <c r="R92" s="6">
        <f t="shared" si="58"/>
        <v>11.406758233205029</v>
      </c>
      <c r="S92" s="6">
        <f t="shared" si="59"/>
        <v>966.31537604151174</v>
      </c>
      <c r="T92" s="37"/>
      <c r="U92" s="6">
        <f t="shared" si="44"/>
        <v>0</v>
      </c>
      <c r="V92" s="6">
        <f t="shared" si="45"/>
        <v>0</v>
      </c>
      <c r="W92" s="6">
        <f t="shared" si="46"/>
        <v>0</v>
      </c>
      <c r="X92" s="6">
        <f t="shared" si="47"/>
        <v>0</v>
      </c>
      <c r="Z92" s="34">
        <v>81</v>
      </c>
      <c r="AA92" s="39">
        <f t="shared" ca="1" si="60"/>
        <v>46729</v>
      </c>
      <c r="AB92" s="6">
        <f t="shared" si="61"/>
        <v>36.187972879769895</v>
      </c>
      <c r="AC92" s="6">
        <f t="shared" si="62"/>
        <v>11.057436157707468</v>
      </c>
      <c r="AD92" s="6">
        <f t="shared" si="63"/>
        <v>25.130536722062427</v>
      </c>
      <c r="AE92" s="6">
        <f t="shared" si="64"/>
        <v>1181.1352259369339</v>
      </c>
      <c r="AF92" s="37"/>
      <c r="AG92" s="6">
        <f t="shared" si="50"/>
        <v>0</v>
      </c>
      <c r="AH92" s="6">
        <f t="shared" si="66"/>
        <v>0</v>
      </c>
      <c r="AI92" s="6">
        <f t="shared" si="67"/>
        <v>0</v>
      </c>
      <c r="AJ92" s="6">
        <f t="shared" si="51"/>
        <v>0</v>
      </c>
    </row>
    <row r="93" spans="1:36" x14ac:dyDescent="0.2">
      <c r="A93" s="34">
        <v>82</v>
      </c>
      <c r="B93" s="39">
        <f t="shared" ca="1" si="42"/>
        <v>46759</v>
      </c>
      <c r="C93" s="6">
        <f t="shared" si="48"/>
        <v>52.352601482674757</v>
      </c>
      <c r="D93" s="6">
        <f t="shared" si="52"/>
        <v>40.718690042080368</v>
      </c>
      <c r="E93" s="6">
        <f t="shared" si="53"/>
        <v>11.633911440594389</v>
      </c>
      <c r="F93" s="6">
        <f t="shared" si="54"/>
        <v>1733.4528046485643</v>
      </c>
      <c r="G93" s="37"/>
      <c r="H93" s="6">
        <f t="shared" si="55"/>
        <v>0</v>
      </c>
      <c r="I93" s="6">
        <f t="shared" si="36"/>
        <v>0</v>
      </c>
      <c r="J93" s="6">
        <f t="shared" si="43"/>
        <v>0</v>
      </c>
      <c r="K93" s="6">
        <f t="shared" si="49"/>
        <v>0</v>
      </c>
      <c r="N93" s="34">
        <v>82</v>
      </c>
      <c r="O93" s="39">
        <f t="shared" ca="1" si="56"/>
        <v>46759</v>
      </c>
      <c r="P93" s="6">
        <f t="shared" si="65"/>
        <v>28.989461281245351</v>
      </c>
      <c r="Q93" s="6">
        <f t="shared" si="57"/>
        <v>17.715781894094381</v>
      </c>
      <c r="R93" s="6">
        <f t="shared" si="58"/>
        <v>11.27367938715097</v>
      </c>
      <c r="S93" s="6">
        <f t="shared" si="59"/>
        <v>955.04169665436075</v>
      </c>
      <c r="T93" s="37"/>
      <c r="U93" s="6">
        <f t="shared" si="44"/>
        <v>0</v>
      </c>
      <c r="V93" s="6">
        <f t="shared" si="45"/>
        <v>0</v>
      </c>
      <c r="W93" s="6">
        <f t="shared" si="46"/>
        <v>0</v>
      </c>
      <c r="X93" s="6">
        <f t="shared" si="47"/>
        <v>0</v>
      </c>
      <c r="Z93" s="34">
        <v>82</v>
      </c>
      <c r="AA93" s="39">
        <f t="shared" ca="1" si="60"/>
        <v>46759</v>
      </c>
      <c r="AB93" s="6">
        <f t="shared" si="61"/>
        <v>35.434056778108015</v>
      </c>
      <c r="AC93" s="6">
        <f t="shared" si="62"/>
        <v>10.827072904421895</v>
      </c>
      <c r="AD93" s="6">
        <f t="shared" si="63"/>
        <v>24.606983873686119</v>
      </c>
      <c r="AE93" s="6">
        <f t="shared" si="64"/>
        <v>1156.5282420632477</v>
      </c>
      <c r="AF93" s="37"/>
      <c r="AG93" s="6">
        <f t="shared" si="50"/>
        <v>0</v>
      </c>
      <c r="AH93" s="6">
        <f t="shared" si="66"/>
        <v>0</v>
      </c>
      <c r="AI93" s="6">
        <f t="shared" si="67"/>
        <v>0</v>
      </c>
      <c r="AJ93" s="6">
        <f t="shared" si="51"/>
        <v>0</v>
      </c>
    </row>
    <row r="94" spans="1:36" x14ac:dyDescent="0.2">
      <c r="A94" s="34">
        <v>83</v>
      </c>
      <c r="B94" s="39">
        <f t="shared" ca="1" si="42"/>
        <v>46789</v>
      </c>
      <c r="C94" s="6">
        <f t="shared" si="48"/>
        <v>52.003584139456926</v>
      </c>
      <c r="D94" s="6">
        <f t="shared" si="52"/>
        <v>40.447232108466501</v>
      </c>
      <c r="E94" s="6">
        <f t="shared" si="53"/>
        <v>11.556352030990425</v>
      </c>
      <c r="F94" s="6">
        <f t="shared" si="54"/>
        <v>1721.8964526175739</v>
      </c>
      <c r="G94" s="37"/>
      <c r="H94" s="6">
        <f t="shared" si="55"/>
        <v>0</v>
      </c>
      <c r="I94" s="6">
        <f t="shared" si="36"/>
        <v>0</v>
      </c>
      <c r="J94" s="6">
        <f t="shared" si="43"/>
        <v>0</v>
      </c>
      <c r="K94" s="6">
        <f t="shared" si="49"/>
        <v>0</v>
      </c>
      <c r="N94" s="34">
        <v>83</v>
      </c>
      <c r="O94" s="39">
        <f t="shared" ca="1" si="56"/>
        <v>46789</v>
      </c>
      <c r="P94" s="6">
        <f t="shared" si="65"/>
        <v>28.651250899630821</v>
      </c>
      <c r="Q94" s="6">
        <f t="shared" si="57"/>
        <v>17.509097771996615</v>
      </c>
      <c r="R94" s="6">
        <f t="shared" si="58"/>
        <v>11.142153127634206</v>
      </c>
      <c r="S94" s="6">
        <f t="shared" si="59"/>
        <v>943.89954352672657</v>
      </c>
      <c r="T94" s="37"/>
      <c r="U94" s="6">
        <f t="shared" si="44"/>
        <v>0</v>
      </c>
      <c r="V94" s="6">
        <f t="shared" si="45"/>
        <v>0</v>
      </c>
      <c r="W94" s="6">
        <f t="shared" si="46"/>
        <v>0</v>
      </c>
      <c r="X94" s="6">
        <f t="shared" si="47"/>
        <v>0</v>
      </c>
      <c r="Z94" s="34">
        <v>83</v>
      </c>
      <c r="AA94" s="39">
        <f t="shared" ca="1" si="60"/>
        <v>46789</v>
      </c>
      <c r="AB94" s="6">
        <f t="shared" si="61"/>
        <v>34.695847261897427</v>
      </c>
      <c r="AC94" s="6">
        <f t="shared" si="62"/>
        <v>10.60150888557977</v>
      </c>
      <c r="AD94" s="6">
        <f t="shared" si="63"/>
        <v>24.094338376317658</v>
      </c>
      <c r="AE94" s="6">
        <f t="shared" si="64"/>
        <v>1132.4339036869301</v>
      </c>
      <c r="AF94" s="37"/>
      <c r="AG94" s="6">
        <f t="shared" si="50"/>
        <v>0</v>
      </c>
      <c r="AH94" s="6">
        <f t="shared" si="66"/>
        <v>0</v>
      </c>
      <c r="AI94" s="6">
        <f t="shared" si="67"/>
        <v>0</v>
      </c>
      <c r="AJ94" s="6">
        <f t="shared" si="51"/>
        <v>0</v>
      </c>
    </row>
    <row r="95" spans="1:36" x14ac:dyDescent="0.2">
      <c r="A95" s="34">
        <v>84</v>
      </c>
      <c r="B95" s="39">
        <f t="shared" ca="1" si="42"/>
        <v>46819</v>
      </c>
      <c r="C95" s="6">
        <f t="shared" si="48"/>
        <v>51.656893578527217</v>
      </c>
      <c r="D95" s="6">
        <f t="shared" si="52"/>
        <v>40.177583894410063</v>
      </c>
      <c r="E95" s="6">
        <f t="shared" si="53"/>
        <v>11.479309684117155</v>
      </c>
      <c r="F95" s="6">
        <f t="shared" si="54"/>
        <v>1710.4171429334567</v>
      </c>
      <c r="G95" s="37"/>
      <c r="H95" s="6">
        <f t="shared" si="55"/>
        <v>0</v>
      </c>
      <c r="I95" s="6">
        <f t="shared" si="36"/>
        <v>0</v>
      </c>
      <c r="J95" s="6">
        <f t="shared" si="43"/>
        <v>0</v>
      </c>
      <c r="K95" s="6">
        <f t="shared" si="49"/>
        <v>0</v>
      </c>
      <c r="N95" s="34">
        <v>84</v>
      </c>
      <c r="O95" s="39">
        <f t="shared" ca="1" si="56"/>
        <v>46819</v>
      </c>
      <c r="P95" s="6">
        <f t="shared" si="65"/>
        <v>28.316986305801795</v>
      </c>
      <c r="Q95" s="6">
        <f t="shared" si="57"/>
        <v>17.304824964656653</v>
      </c>
      <c r="R95" s="6">
        <f t="shared" si="58"/>
        <v>11.012161341145141</v>
      </c>
      <c r="S95" s="6">
        <f t="shared" si="59"/>
        <v>932.88738218558149</v>
      </c>
      <c r="T95" s="37"/>
      <c r="U95" s="6">
        <f t="shared" si="44"/>
        <v>0</v>
      </c>
      <c r="V95" s="6">
        <f t="shared" si="45"/>
        <v>0</v>
      </c>
      <c r="W95" s="6">
        <f t="shared" si="46"/>
        <v>0</v>
      </c>
      <c r="X95" s="6">
        <f t="shared" si="47"/>
        <v>0</v>
      </c>
      <c r="Z95" s="34">
        <v>84</v>
      </c>
      <c r="AA95" s="39">
        <f t="shared" ca="1" si="60"/>
        <v>46819</v>
      </c>
      <c r="AB95" s="6">
        <f t="shared" si="61"/>
        <v>33.973017110607898</v>
      </c>
      <c r="AC95" s="6">
        <f t="shared" si="62"/>
        <v>10.380644117130192</v>
      </c>
      <c r="AD95" s="6">
        <f t="shared" si="63"/>
        <v>23.592372993477706</v>
      </c>
      <c r="AE95" s="6">
        <f t="shared" si="64"/>
        <v>1108.8415306934523</v>
      </c>
      <c r="AF95" s="37"/>
      <c r="AG95" s="6">
        <f t="shared" si="50"/>
        <v>0</v>
      </c>
      <c r="AH95" s="6">
        <f t="shared" si="66"/>
        <v>0</v>
      </c>
      <c r="AI95" s="6">
        <f t="shared" si="67"/>
        <v>0</v>
      </c>
      <c r="AJ95" s="6">
        <f t="shared" si="51"/>
        <v>0</v>
      </c>
    </row>
    <row r="96" spans="1:36" x14ac:dyDescent="0.2">
      <c r="A96" s="34">
        <v>85</v>
      </c>
      <c r="B96" s="39">
        <f t="shared" ca="1" si="42"/>
        <v>46849</v>
      </c>
      <c r="C96" s="6">
        <f t="shared" si="48"/>
        <v>51.312514288003698</v>
      </c>
      <c r="D96" s="6">
        <f t="shared" si="52"/>
        <v>39.909733335113991</v>
      </c>
      <c r="E96" s="6">
        <f t="shared" si="53"/>
        <v>11.402780952889707</v>
      </c>
      <c r="F96" s="6">
        <f t="shared" si="54"/>
        <v>1699.0143619805669</v>
      </c>
      <c r="G96" s="37"/>
      <c r="H96" s="6">
        <f t="shared" si="55"/>
        <v>0</v>
      </c>
      <c r="I96" s="6">
        <f t="shared" si="36"/>
        <v>0</v>
      </c>
      <c r="J96" s="6">
        <f t="shared" si="43"/>
        <v>0</v>
      </c>
      <c r="K96" s="6">
        <f t="shared" si="49"/>
        <v>0</v>
      </c>
      <c r="N96" s="34">
        <v>85</v>
      </c>
      <c r="O96" s="39">
        <f t="shared" ca="1" si="56"/>
        <v>46849</v>
      </c>
      <c r="P96" s="6">
        <f t="shared" si="65"/>
        <v>27.986621465567442</v>
      </c>
      <c r="Q96" s="6">
        <f t="shared" si="57"/>
        <v>17.102935340068996</v>
      </c>
      <c r="R96" s="6">
        <f t="shared" si="58"/>
        <v>10.883686125498446</v>
      </c>
      <c r="S96" s="6">
        <f t="shared" si="59"/>
        <v>922.00369606008303</v>
      </c>
      <c r="T96" s="37"/>
      <c r="U96" s="6">
        <f t="shared" si="44"/>
        <v>0</v>
      </c>
      <c r="V96" s="6">
        <f t="shared" si="45"/>
        <v>0</v>
      </c>
      <c r="W96" s="6">
        <f t="shared" si="46"/>
        <v>0</v>
      </c>
      <c r="X96" s="6">
        <f t="shared" si="47"/>
        <v>0</v>
      </c>
      <c r="Z96" s="34">
        <v>85</v>
      </c>
      <c r="AA96" s="39">
        <f t="shared" ca="1" si="60"/>
        <v>46849</v>
      </c>
      <c r="AB96" s="6">
        <f t="shared" si="61"/>
        <v>33.265245920803572</v>
      </c>
      <c r="AC96" s="6">
        <f t="shared" si="62"/>
        <v>10.164380698023313</v>
      </c>
      <c r="AD96" s="6">
        <f t="shared" si="63"/>
        <v>23.100865222780257</v>
      </c>
      <c r="AE96" s="6">
        <f t="shared" si="64"/>
        <v>1085.7406654706722</v>
      </c>
      <c r="AF96" s="37"/>
      <c r="AG96" s="6">
        <f t="shared" si="50"/>
        <v>0</v>
      </c>
      <c r="AH96" s="6">
        <f t="shared" si="66"/>
        <v>0</v>
      </c>
      <c r="AI96" s="6">
        <f t="shared" si="67"/>
        <v>0</v>
      </c>
      <c r="AJ96" s="6">
        <f t="shared" si="51"/>
        <v>0</v>
      </c>
    </row>
    <row r="97" spans="1:36" x14ac:dyDescent="0.2">
      <c r="A97" s="34">
        <v>86</v>
      </c>
      <c r="B97" s="39">
        <f t="shared" ca="1" si="42"/>
        <v>46879</v>
      </c>
      <c r="C97" s="6">
        <f t="shared" si="48"/>
        <v>50.970430859417007</v>
      </c>
      <c r="D97" s="6">
        <f t="shared" si="52"/>
        <v>39.643668446213233</v>
      </c>
      <c r="E97" s="6">
        <f t="shared" si="53"/>
        <v>11.326762413203774</v>
      </c>
      <c r="F97" s="6">
        <f t="shared" si="54"/>
        <v>1687.6875995673631</v>
      </c>
      <c r="G97" s="37"/>
      <c r="H97" s="6">
        <f t="shared" si="55"/>
        <v>0</v>
      </c>
      <c r="I97" s="6">
        <f t="shared" si="36"/>
        <v>0</v>
      </c>
      <c r="J97" s="6">
        <f t="shared" si="43"/>
        <v>0</v>
      </c>
      <c r="K97" s="6">
        <f t="shared" si="49"/>
        <v>0</v>
      </c>
      <c r="N97" s="34">
        <v>86</v>
      </c>
      <c r="O97" s="39">
        <f t="shared" ca="1" si="56"/>
        <v>46879</v>
      </c>
      <c r="P97" s="6">
        <f t="shared" si="65"/>
        <v>27.660110881802488</v>
      </c>
      <c r="Q97" s="6">
        <f t="shared" si="57"/>
        <v>16.903401094434855</v>
      </c>
      <c r="R97" s="6">
        <f t="shared" si="58"/>
        <v>10.756709787367633</v>
      </c>
      <c r="S97" s="6">
        <f t="shared" si="59"/>
        <v>911.24698627271539</v>
      </c>
      <c r="T97" s="37"/>
      <c r="U97" s="6">
        <f t="shared" si="44"/>
        <v>0</v>
      </c>
      <c r="V97" s="6">
        <f t="shared" si="45"/>
        <v>0</v>
      </c>
      <c r="W97" s="6">
        <f t="shared" si="46"/>
        <v>0</v>
      </c>
      <c r="X97" s="6">
        <f t="shared" si="47"/>
        <v>0</v>
      </c>
      <c r="Z97" s="34">
        <v>86</v>
      </c>
      <c r="AA97" s="39">
        <f t="shared" ca="1" si="60"/>
        <v>46879</v>
      </c>
      <c r="AB97" s="6">
        <f t="shared" si="61"/>
        <v>32.572219964120166</v>
      </c>
      <c r="AC97" s="6">
        <f t="shared" si="62"/>
        <v>9.9526227668144944</v>
      </c>
      <c r="AD97" s="6">
        <f t="shared" si="63"/>
        <v>22.619597197305673</v>
      </c>
      <c r="AE97" s="6">
        <f t="shared" si="64"/>
        <v>1063.1210682733665</v>
      </c>
      <c r="AF97" s="37"/>
      <c r="AG97" s="6">
        <f t="shared" si="50"/>
        <v>0</v>
      </c>
      <c r="AH97" s="6">
        <f t="shared" si="66"/>
        <v>0</v>
      </c>
      <c r="AI97" s="6">
        <f t="shared" si="67"/>
        <v>0</v>
      </c>
      <c r="AJ97" s="6">
        <f t="shared" si="51"/>
        <v>0</v>
      </c>
    </row>
    <row r="98" spans="1:36" x14ac:dyDescent="0.2">
      <c r="A98" s="34">
        <v>87</v>
      </c>
      <c r="B98" s="39">
        <f t="shared" ca="1" si="42"/>
        <v>46909</v>
      </c>
      <c r="C98" s="6">
        <f t="shared" si="48"/>
        <v>50.630627987020894</v>
      </c>
      <c r="D98" s="6">
        <f t="shared" si="52"/>
        <v>39.379377323238472</v>
      </c>
      <c r="E98" s="6">
        <f t="shared" si="53"/>
        <v>11.251250663782422</v>
      </c>
      <c r="F98" s="6">
        <f t="shared" si="54"/>
        <v>1676.4363489035807</v>
      </c>
      <c r="G98" s="37"/>
      <c r="H98" s="6">
        <f t="shared" si="55"/>
        <v>0</v>
      </c>
      <c r="I98" s="6">
        <f t="shared" si="36"/>
        <v>0</v>
      </c>
      <c r="J98" s="6">
        <f t="shared" si="43"/>
        <v>0</v>
      </c>
      <c r="K98" s="6">
        <f t="shared" si="49"/>
        <v>0</v>
      </c>
      <c r="N98" s="34">
        <v>87</v>
      </c>
      <c r="O98" s="39">
        <f t="shared" ca="1" si="56"/>
        <v>46909</v>
      </c>
      <c r="P98" s="6">
        <f t="shared" si="65"/>
        <v>27.337409588181462</v>
      </c>
      <c r="Q98" s="6">
        <f t="shared" si="57"/>
        <v>16.706194748333115</v>
      </c>
      <c r="R98" s="6">
        <f t="shared" si="58"/>
        <v>10.631214839848347</v>
      </c>
      <c r="S98" s="6">
        <f t="shared" si="59"/>
        <v>900.61577143286706</v>
      </c>
      <c r="T98" s="37"/>
      <c r="U98" s="6">
        <f t="shared" si="44"/>
        <v>0</v>
      </c>
      <c r="V98" s="6">
        <f t="shared" si="45"/>
        <v>0</v>
      </c>
      <c r="W98" s="6">
        <f t="shared" si="46"/>
        <v>0</v>
      </c>
      <c r="X98" s="6">
        <f t="shared" si="47"/>
        <v>0</v>
      </c>
      <c r="Z98" s="34">
        <v>87</v>
      </c>
      <c r="AA98" s="39">
        <f t="shared" ca="1" si="60"/>
        <v>46909</v>
      </c>
      <c r="AB98" s="6">
        <f t="shared" si="61"/>
        <v>31.893632048200995</v>
      </c>
      <c r="AC98" s="6">
        <f t="shared" si="62"/>
        <v>9.7452764591725263</v>
      </c>
      <c r="AD98" s="6">
        <f t="shared" si="63"/>
        <v>22.148355589028469</v>
      </c>
      <c r="AE98" s="6">
        <f t="shared" si="64"/>
        <v>1040.9727126843381</v>
      </c>
      <c r="AF98" s="37"/>
      <c r="AG98" s="6">
        <f t="shared" si="50"/>
        <v>0</v>
      </c>
      <c r="AH98" s="6">
        <f t="shared" si="66"/>
        <v>0</v>
      </c>
      <c r="AI98" s="6">
        <f t="shared" si="67"/>
        <v>0</v>
      </c>
      <c r="AJ98" s="6">
        <f t="shared" si="51"/>
        <v>0</v>
      </c>
    </row>
    <row r="99" spans="1:36" x14ac:dyDescent="0.2">
      <c r="A99" s="34">
        <v>88</v>
      </c>
      <c r="B99" s="39">
        <f t="shared" ca="1" si="42"/>
        <v>46939</v>
      </c>
      <c r="C99" s="6">
        <f t="shared" si="48"/>
        <v>50.293090467107419</v>
      </c>
      <c r="D99" s="6">
        <f t="shared" si="52"/>
        <v>39.116848141083551</v>
      </c>
      <c r="E99" s="6">
        <f t="shared" si="53"/>
        <v>11.176242326023868</v>
      </c>
      <c r="F99" s="6">
        <f t="shared" si="54"/>
        <v>1665.2601065775568</v>
      </c>
      <c r="G99" s="37"/>
      <c r="H99" s="6">
        <f t="shared" si="55"/>
        <v>0</v>
      </c>
      <c r="I99" s="6">
        <f t="shared" si="36"/>
        <v>0</v>
      </c>
      <c r="J99" s="6">
        <f t="shared" si="43"/>
        <v>0</v>
      </c>
      <c r="K99" s="6">
        <f t="shared" si="49"/>
        <v>0</v>
      </c>
      <c r="N99" s="34">
        <v>88</v>
      </c>
      <c r="O99" s="39">
        <f t="shared" ca="1" si="56"/>
        <v>46939</v>
      </c>
      <c r="P99" s="6">
        <f t="shared" si="65"/>
        <v>27.018473142986011</v>
      </c>
      <c r="Q99" s="6">
        <f t="shared" si="57"/>
        <v>16.511289142935897</v>
      </c>
      <c r="R99" s="6">
        <f t="shared" si="58"/>
        <v>10.507184000050113</v>
      </c>
      <c r="S99" s="6">
        <f t="shared" si="59"/>
        <v>890.10858743281699</v>
      </c>
      <c r="T99" s="37"/>
      <c r="U99" s="6">
        <f t="shared" si="44"/>
        <v>0</v>
      </c>
      <c r="V99" s="6">
        <f t="shared" si="45"/>
        <v>0</v>
      </c>
      <c r="W99" s="6">
        <f t="shared" si="46"/>
        <v>0</v>
      </c>
      <c r="X99" s="6">
        <f t="shared" si="47"/>
        <v>0</v>
      </c>
      <c r="Z99" s="34">
        <v>88</v>
      </c>
      <c r="AA99" s="39">
        <f t="shared" ca="1" si="60"/>
        <v>46939</v>
      </c>
      <c r="AB99" s="6">
        <f t="shared" si="61"/>
        <v>31.229181380530143</v>
      </c>
      <c r="AC99" s="6">
        <f t="shared" si="62"/>
        <v>9.5422498662730995</v>
      </c>
      <c r="AD99" s="6">
        <f t="shared" si="63"/>
        <v>21.686931514257044</v>
      </c>
      <c r="AE99" s="6">
        <f t="shared" si="64"/>
        <v>1019.2857811700811</v>
      </c>
      <c r="AF99" s="37"/>
      <c r="AG99" s="6">
        <f t="shared" si="50"/>
        <v>0</v>
      </c>
      <c r="AH99" s="6">
        <f t="shared" si="66"/>
        <v>0</v>
      </c>
      <c r="AI99" s="6">
        <f t="shared" si="67"/>
        <v>0</v>
      </c>
      <c r="AJ99" s="6">
        <f t="shared" si="51"/>
        <v>0</v>
      </c>
    </row>
    <row r="100" spans="1:36" x14ac:dyDescent="0.2">
      <c r="A100" s="34">
        <v>89</v>
      </c>
      <c r="B100" s="39">
        <f ca="1">B99+31</f>
        <v>46970</v>
      </c>
      <c r="C100" s="6">
        <f t="shared" si="48"/>
        <v>49.957803197326704</v>
      </c>
      <c r="D100" s="6">
        <f t="shared" si="52"/>
        <v>38.856069153476327</v>
      </c>
      <c r="E100" s="6">
        <f t="shared" si="53"/>
        <v>11.101734043850378</v>
      </c>
      <c r="F100" s="6">
        <f t="shared" si="54"/>
        <v>1654.1583725337064</v>
      </c>
      <c r="G100" s="37"/>
      <c r="H100" s="6">
        <f t="shared" si="55"/>
        <v>0</v>
      </c>
      <c r="I100" s="6">
        <f t="shared" si="36"/>
        <v>0</v>
      </c>
      <c r="J100" s="6">
        <f t="shared" si="43"/>
        <v>0</v>
      </c>
      <c r="K100" s="6">
        <f t="shared" si="49"/>
        <v>0</v>
      </c>
      <c r="N100" s="34">
        <v>89</v>
      </c>
      <c r="O100" s="39">
        <f ca="1">O99+31</f>
        <v>46970</v>
      </c>
      <c r="P100" s="6">
        <f t="shared" si="65"/>
        <v>26.703257622984509</v>
      </c>
      <c r="Q100" s="6">
        <f t="shared" si="57"/>
        <v>16.31865743626831</v>
      </c>
      <c r="R100" s="6">
        <f t="shared" si="58"/>
        <v>10.384600186716199</v>
      </c>
      <c r="S100" s="6">
        <f t="shared" si="59"/>
        <v>879.72398724610082</v>
      </c>
      <c r="T100" s="37"/>
      <c r="U100" s="6">
        <f t="shared" si="44"/>
        <v>0</v>
      </c>
      <c r="V100" s="6">
        <f t="shared" si="45"/>
        <v>0</v>
      </c>
      <c r="W100" s="6">
        <f t="shared" si="46"/>
        <v>0</v>
      </c>
      <c r="X100" s="6">
        <f t="shared" si="47"/>
        <v>0</v>
      </c>
      <c r="Z100" s="34">
        <v>89</v>
      </c>
      <c r="AA100" s="39">
        <f ca="1">AA99+31</f>
        <v>46970</v>
      </c>
      <c r="AB100" s="6">
        <f t="shared" si="61"/>
        <v>30.578573435102431</v>
      </c>
      <c r="AC100" s="6">
        <f t="shared" si="62"/>
        <v>9.3434529940590778</v>
      </c>
      <c r="AD100" s="6">
        <f t="shared" si="63"/>
        <v>21.235120441043353</v>
      </c>
      <c r="AE100" s="6">
        <f t="shared" si="64"/>
        <v>998.05066072903776</v>
      </c>
      <c r="AF100" s="37"/>
      <c r="AG100" s="6">
        <f t="shared" si="50"/>
        <v>0</v>
      </c>
      <c r="AH100" s="6">
        <f t="shared" si="66"/>
        <v>0</v>
      </c>
      <c r="AI100" s="6">
        <f t="shared" si="67"/>
        <v>0</v>
      </c>
      <c r="AJ100" s="6">
        <f t="shared" si="51"/>
        <v>0</v>
      </c>
    </row>
    <row r="101" spans="1:36" x14ac:dyDescent="0.2">
      <c r="A101" s="34">
        <v>90</v>
      </c>
      <c r="B101" s="39">
        <f t="shared" ca="1" si="42"/>
        <v>47000</v>
      </c>
      <c r="C101" s="6">
        <f t="shared" si="48"/>
        <v>49.624751176011188</v>
      </c>
      <c r="D101" s="6">
        <f t="shared" si="52"/>
        <v>38.597028692453151</v>
      </c>
      <c r="E101" s="6">
        <f t="shared" si="53"/>
        <v>11.027722483558037</v>
      </c>
      <c r="F101" s="6">
        <f t="shared" si="54"/>
        <v>1643.1306500501482</v>
      </c>
      <c r="G101" s="37"/>
      <c r="H101" s="6">
        <f t="shared" si="55"/>
        <v>0</v>
      </c>
      <c r="I101" s="6">
        <f t="shared" si="36"/>
        <v>0</v>
      </c>
      <c r="J101" s="6">
        <f t="shared" si="43"/>
        <v>0</v>
      </c>
      <c r="K101" s="6">
        <f t="shared" si="49"/>
        <v>0</v>
      </c>
      <c r="N101" s="34">
        <v>90</v>
      </c>
      <c r="O101" s="39">
        <f t="shared" ca="1" si="56"/>
        <v>47000</v>
      </c>
      <c r="P101" s="6">
        <f t="shared" si="65"/>
        <v>26.391719617383025</v>
      </c>
      <c r="Q101" s="6">
        <f t="shared" si="57"/>
        <v>16.128273099511848</v>
      </c>
      <c r="R101" s="6">
        <f t="shared" si="58"/>
        <v>10.263446517871177</v>
      </c>
      <c r="S101" s="6">
        <f t="shared" si="59"/>
        <v>869.4605407282296</v>
      </c>
      <c r="T101" s="37"/>
      <c r="U101" s="6">
        <f t="shared" si="44"/>
        <v>0</v>
      </c>
      <c r="V101" s="6">
        <f t="shared" si="45"/>
        <v>0</v>
      </c>
      <c r="W101" s="6">
        <f t="shared" si="46"/>
        <v>0</v>
      </c>
      <c r="X101" s="6">
        <f t="shared" si="47"/>
        <v>0</v>
      </c>
      <c r="Z101" s="34">
        <v>90</v>
      </c>
      <c r="AA101" s="39">
        <f t="shared" ca="1" si="60"/>
        <v>47000</v>
      </c>
      <c r="AB101" s="6">
        <f t="shared" si="61"/>
        <v>29.941519821871132</v>
      </c>
      <c r="AC101" s="6">
        <f t="shared" si="62"/>
        <v>9.1487977233495137</v>
      </c>
      <c r="AD101" s="6">
        <f t="shared" si="63"/>
        <v>20.792722098521619</v>
      </c>
      <c r="AE101" s="6">
        <f t="shared" si="64"/>
        <v>977.25793863051615</v>
      </c>
      <c r="AF101" s="37"/>
      <c r="AG101" s="6">
        <f t="shared" si="50"/>
        <v>0</v>
      </c>
      <c r="AH101" s="6">
        <f t="shared" si="66"/>
        <v>0</v>
      </c>
      <c r="AI101" s="6">
        <f t="shared" si="67"/>
        <v>0</v>
      </c>
      <c r="AJ101" s="6">
        <f t="shared" si="51"/>
        <v>0</v>
      </c>
    </row>
    <row r="102" spans="1:36" x14ac:dyDescent="0.2">
      <c r="A102" s="34">
        <v>91</v>
      </c>
      <c r="B102" s="39">
        <f ca="1">B101+31</f>
        <v>47031</v>
      </c>
      <c r="C102" s="6">
        <f t="shared" si="48"/>
        <v>49.293919501504448</v>
      </c>
      <c r="D102" s="6">
        <f t="shared" si="52"/>
        <v>38.339715167836793</v>
      </c>
      <c r="E102" s="6">
        <f t="shared" si="53"/>
        <v>10.954204333667654</v>
      </c>
      <c r="F102" s="6">
        <f t="shared" si="54"/>
        <v>1632.1764457164807</v>
      </c>
      <c r="G102" s="37"/>
      <c r="H102" s="6">
        <f t="shared" si="55"/>
        <v>0</v>
      </c>
      <c r="I102" s="6">
        <f t="shared" si="36"/>
        <v>0</v>
      </c>
      <c r="J102" s="6">
        <f t="shared" si="43"/>
        <v>0</v>
      </c>
      <c r="K102" s="6">
        <f t="shared" si="49"/>
        <v>0</v>
      </c>
      <c r="N102" s="34">
        <v>91</v>
      </c>
      <c r="O102" s="39">
        <f ca="1">O101+31</f>
        <v>47031</v>
      </c>
      <c r="P102" s="6">
        <f t="shared" si="65"/>
        <v>26.083816221846888</v>
      </c>
      <c r="Q102" s="6">
        <f t="shared" si="57"/>
        <v>15.940109913350875</v>
      </c>
      <c r="R102" s="6">
        <f t="shared" si="58"/>
        <v>10.143706308496013</v>
      </c>
      <c r="S102" s="6">
        <f t="shared" si="59"/>
        <v>859.3168344197336</v>
      </c>
      <c r="T102" s="37"/>
      <c r="U102" s="6">
        <f t="shared" si="44"/>
        <v>0</v>
      </c>
      <c r="V102" s="6">
        <f t="shared" si="45"/>
        <v>0</v>
      </c>
      <c r="W102" s="6">
        <f t="shared" si="46"/>
        <v>0</v>
      </c>
      <c r="X102" s="6">
        <f t="shared" si="47"/>
        <v>0</v>
      </c>
      <c r="Z102" s="34">
        <v>91</v>
      </c>
      <c r="AA102" s="39">
        <f ca="1">AA101+31</f>
        <v>47031</v>
      </c>
      <c r="AB102" s="6">
        <f t="shared" si="61"/>
        <v>29.317738158915482</v>
      </c>
      <c r="AC102" s="6">
        <f t="shared" si="62"/>
        <v>8.9581977707797318</v>
      </c>
      <c r="AD102" s="6">
        <f t="shared" si="63"/>
        <v>20.359540388135748</v>
      </c>
      <c r="AE102" s="6">
        <f t="shared" si="64"/>
        <v>956.89839824238038</v>
      </c>
      <c r="AF102" s="37"/>
      <c r="AG102" s="6">
        <f t="shared" si="50"/>
        <v>0</v>
      </c>
      <c r="AH102" s="6">
        <f t="shared" si="66"/>
        <v>0</v>
      </c>
      <c r="AI102" s="6">
        <f t="shared" si="67"/>
        <v>0</v>
      </c>
      <c r="AJ102" s="6">
        <f t="shared" si="51"/>
        <v>0</v>
      </c>
    </row>
    <row r="103" spans="1:36" x14ac:dyDescent="0.2">
      <c r="A103" s="34">
        <v>92</v>
      </c>
      <c r="B103" s="39">
        <f ca="1">B102+31</f>
        <v>47062</v>
      </c>
      <c r="C103" s="6">
        <f t="shared" si="48"/>
        <v>48.965293371494418</v>
      </c>
      <c r="D103" s="6">
        <f t="shared" si="52"/>
        <v>38.084117066717887</v>
      </c>
      <c r="E103" s="6">
        <f t="shared" si="53"/>
        <v>10.881176304776531</v>
      </c>
      <c r="F103" s="6">
        <f t="shared" si="54"/>
        <v>1621.2952694117041</v>
      </c>
      <c r="G103" s="37"/>
      <c r="H103" s="6">
        <f t="shared" si="55"/>
        <v>0</v>
      </c>
      <c r="I103" s="6">
        <f t="shared" si="36"/>
        <v>0</v>
      </c>
      <c r="J103" s="6">
        <f t="shared" si="43"/>
        <v>0</v>
      </c>
      <c r="K103" s="6">
        <f t="shared" si="49"/>
        <v>0</v>
      </c>
      <c r="N103" s="34">
        <v>92</v>
      </c>
      <c r="O103" s="39">
        <f ca="1">O102+31</f>
        <v>47062</v>
      </c>
      <c r="P103" s="6">
        <f t="shared" si="65"/>
        <v>25.779505032592006</v>
      </c>
      <c r="Q103" s="6">
        <f t="shared" si="57"/>
        <v>15.754141964361782</v>
      </c>
      <c r="R103" s="6">
        <f t="shared" si="58"/>
        <v>10.025363068230224</v>
      </c>
      <c r="S103" s="6">
        <f t="shared" si="59"/>
        <v>849.29147135150333</v>
      </c>
      <c r="T103" s="37"/>
      <c r="U103" s="6">
        <f t="shared" si="44"/>
        <v>0</v>
      </c>
      <c r="V103" s="6">
        <f t="shared" si="45"/>
        <v>0</v>
      </c>
      <c r="W103" s="6">
        <f t="shared" si="46"/>
        <v>0</v>
      </c>
      <c r="X103" s="6">
        <f t="shared" si="47"/>
        <v>0</v>
      </c>
      <c r="Z103" s="34">
        <v>92</v>
      </c>
      <c r="AA103" s="39">
        <f ca="1">AA102+31</f>
        <v>47062</v>
      </c>
      <c r="AB103" s="6">
        <f t="shared" si="61"/>
        <v>28.70695194727141</v>
      </c>
      <c r="AC103" s="6">
        <f t="shared" si="62"/>
        <v>8.7715686505551531</v>
      </c>
      <c r="AD103" s="6">
        <f t="shared" si="63"/>
        <v>19.935383296716257</v>
      </c>
      <c r="AE103" s="6">
        <f t="shared" si="64"/>
        <v>936.9630149456641</v>
      </c>
      <c r="AF103" s="37"/>
      <c r="AG103" s="6">
        <f t="shared" si="50"/>
        <v>0</v>
      </c>
      <c r="AH103" s="6">
        <f t="shared" si="66"/>
        <v>0</v>
      </c>
      <c r="AI103" s="6">
        <f t="shared" si="67"/>
        <v>0</v>
      </c>
      <c r="AJ103" s="6">
        <f t="shared" si="51"/>
        <v>0</v>
      </c>
    </row>
    <row r="104" spans="1:36" x14ac:dyDescent="0.2">
      <c r="A104" s="34">
        <v>93</v>
      </c>
      <c r="B104" s="39">
        <f t="shared" ca="1" si="42"/>
        <v>47092</v>
      </c>
      <c r="C104" s="6">
        <f t="shared" si="48"/>
        <v>48.638858082351121</v>
      </c>
      <c r="D104" s="6">
        <f t="shared" si="52"/>
        <v>37.830222952939764</v>
      </c>
      <c r="E104" s="6">
        <f t="shared" si="53"/>
        <v>10.808635129411357</v>
      </c>
      <c r="F104" s="6">
        <f t="shared" si="54"/>
        <v>1610.4866342822927</v>
      </c>
      <c r="G104" s="37"/>
      <c r="H104" s="6">
        <f t="shared" si="55"/>
        <v>0</v>
      </c>
      <c r="I104" s="6">
        <f t="shared" si="36"/>
        <v>0</v>
      </c>
      <c r="J104" s="6">
        <f t="shared" si="43"/>
        <v>0</v>
      </c>
      <c r="K104" s="6">
        <f t="shared" si="49"/>
        <v>0</v>
      </c>
      <c r="N104" s="34">
        <v>93</v>
      </c>
      <c r="O104" s="39">
        <f t="shared" ca="1" si="56"/>
        <v>47092</v>
      </c>
      <c r="P104" s="6">
        <f t="shared" si="65"/>
        <v>25.4787441405451</v>
      </c>
      <c r="Q104" s="6">
        <f t="shared" si="57"/>
        <v>15.570343641444229</v>
      </c>
      <c r="R104" s="6">
        <f t="shared" si="58"/>
        <v>9.9084004991008712</v>
      </c>
      <c r="S104" s="6">
        <f t="shared" si="59"/>
        <v>839.38307085240251</v>
      </c>
      <c r="T104" s="37"/>
      <c r="U104" s="6">
        <f t="shared" si="44"/>
        <v>0</v>
      </c>
      <c r="V104" s="6">
        <f t="shared" si="45"/>
        <v>0</v>
      </c>
      <c r="W104" s="6">
        <f t="shared" si="46"/>
        <v>0</v>
      </c>
      <c r="X104" s="6">
        <f t="shared" si="47"/>
        <v>0</v>
      </c>
      <c r="Z104" s="34">
        <v>93</v>
      </c>
      <c r="AA104" s="39">
        <f t="shared" ca="1" si="60"/>
        <v>47092</v>
      </c>
      <c r="AB104" s="6">
        <f t="shared" si="61"/>
        <v>28.108890448369923</v>
      </c>
      <c r="AC104" s="6">
        <f t="shared" si="62"/>
        <v>8.5888276370019216</v>
      </c>
      <c r="AD104" s="6">
        <f t="shared" si="63"/>
        <v>19.520062811368</v>
      </c>
      <c r="AE104" s="6">
        <f t="shared" si="64"/>
        <v>917.44295213429609</v>
      </c>
      <c r="AF104" s="37"/>
      <c r="AG104" s="6">
        <f t="shared" si="50"/>
        <v>0</v>
      </c>
      <c r="AH104" s="6">
        <f t="shared" si="66"/>
        <v>0</v>
      </c>
      <c r="AI104" s="6">
        <f t="shared" si="67"/>
        <v>0</v>
      </c>
      <c r="AJ104" s="6">
        <f t="shared" si="51"/>
        <v>0</v>
      </c>
    </row>
    <row r="105" spans="1:36" x14ac:dyDescent="0.2">
      <c r="A105" s="34">
        <v>94</v>
      </c>
      <c r="B105" s="39">
        <f ca="1">B104+31</f>
        <v>47123</v>
      </c>
      <c r="C105" s="6">
        <f t="shared" si="48"/>
        <v>48.314599028468777</v>
      </c>
      <c r="D105" s="6">
        <f t="shared" si="52"/>
        <v>37.578021466586833</v>
      </c>
      <c r="E105" s="6">
        <f t="shared" si="53"/>
        <v>10.736577561881944</v>
      </c>
      <c r="F105" s="6">
        <f t="shared" si="54"/>
        <v>1599.7500567204108</v>
      </c>
      <c r="G105" s="37"/>
      <c r="H105" s="6">
        <f t="shared" si="55"/>
        <v>0</v>
      </c>
      <c r="I105" s="6">
        <f t="shared" si="36"/>
        <v>0</v>
      </c>
      <c r="J105" s="6">
        <f t="shared" si="43"/>
        <v>0</v>
      </c>
      <c r="K105" s="6">
        <f t="shared" si="49"/>
        <v>0</v>
      </c>
      <c r="N105" s="34">
        <v>94</v>
      </c>
      <c r="O105" s="39">
        <f ca="1">O104+31</f>
        <v>47123</v>
      </c>
      <c r="P105" s="6">
        <f t="shared" si="65"/>
        <v>25.181492125572074</v>
      </c>
      <c r="Q105" s="6">
        <f t="shared" si="57"/>
        <v>15.388689632294046</v>
      </c>
      <c r="R105" s="6">
        <f t="shared" si="58"/>
        <v>9.7928024932780282</v>
      </c>
      <c r="S105" s="6">
        <f t="shared" si="59"/>
        <v>829.59026835912448</v>
      </c>
      <c r="T105" s="37"/>
      <c r="U105" s="6">
        <f t="shared" si="44"/>
        <v>0</v>
      </c>
      <c r="V105" s="6">
        <f t="shared" si="45"/>
        <v>0</v>
      </c>
      <c r="W105" s="6">
        <f t="shared" si="46"/>
        <v>0</v>
      </c>
      <c r="X105" s="6">
        <f t="shared" si="47"/>
        <v>0</v>
      </c>
      <c r="Z105" s="34">
        <v>94</v>
      </c>
      <c r="AA105" s="39">
        <f ca="1">AA104+31</f>
        <v>47123</v>
      </c>
      <c r="AB105" s="6">
        <f t="shared" si="61"/>
        <v>27.523288564028881</v>
      </c>
      <c r="AC105" s="6">
        <f t="shared" si="62"/>
        <v>8.4098937278977139</v>
      </c>
      <c r="AD105" s="6">
        <f t="shared" si="63"/>
        <v>19.113394836131167</v>
      </c>
      <c r="AE105" s="6">
        <f t="shared" si="64"/>
        <v>898.3295572981649</v>
      </c>
      <c r="AF105" s="37"/>
      <c r="AG105" s="6">
        <f t="shared" si="50"/>
        <v>0</v>
      </c>
      <c r="AH105" s="6">
        <f t="shared" si="66"/>
        <v>0</v>
      </c>
      <c r="AI105" s="6">
        <f t="shared" si="67"/>
        <v>0</v>
      </c>
      <c r="AJ105" s="6">
        <f t="shared" si="51"/>
        <v>0</v>
      </c>
    </row>
    <row r="106" spans="1:36" x14ac:dyDescent="0.2">
      <c r="A106" s="34">
        <v>95</v>
      </c>
      <c r="B106" s="39">
        <f ca="1">B105+31</f>
        <v>47154</v>
      </c>
      <c r="C106" s="6">
        <f t="shared" si="48"/>
        <v>47.992501701612326</v>
      </c>
      <c r="D106" s="6">
        <f t="shared" si="52"/>
        <v>37.327501323476255</v>
      </c>
      <c r="E106" s="6">
        <f t="shared" si="53"/>
        <v>10.665000378136071</v>
      </c>
      <c r="F106" s="6">
        <f t="shared" si="54"/>
        <v>1589.0850563422748</v>
      </c>
      <c r="G106" s="37"/>
      <c r="H106" s="6">
        <f t="shared" si="55"/>
        <v>0</v>
      </c>
      <c r="I106" s="6">
        <f t="shared" si="36"/>
        <v>0</v>
      </c>
      <c r="J106" s="6">
        <f t="shared" si="43"/>
        <v>0</v>
      </c>
      <c r="K106" s="6">
        <f t="shared" si="49"/>
        <v>0</v>
      </c>
      <c r="N106" s="34">
        <v>95</v>
      </c>
      <c r="O106" s="39">
        <f ca="1">O105+31</f>
        <v>47154</v>
      </c>
      <c r="P106" s="6">
        <f t="shared" si="65"/>
        <v>24.887708050773732</v>
      </c>
      <c r="Q106" s="6">
        <f t="shared" si="57"/>
        <v>15.209154919917282</v>
      </c>
      <c r="R106" s="6">
        <f t="shared" si="58"/>
        <v>9.6785531308564501</v>
      </c>
      <c r="S106" s="6">
        <f t="shared" si="59"/>
        <v>819.91171522826801</v>
      </c>
      <c r="T106" s="37"/>
      <c r="U106" s="6">
        <f t="shared" si="44"/>
        <v>0</v>
      </c>
      <c r="V106" s="6">
        <f t="shared" si="45"/>
        <v>0</v>
      </c>
      <c r="W106" s="6">
        <f t="shared" si="46"/>
        <v>0</v>
      </c>
      <c r="X106" s="6">
        <f t="shared" si="47"/>
        <v>0</v>
      </c>
      <c r="Z106" s="34">
        <v>95</v>
      </c>
      <c r="AA106" s="39">
        <f ca="1">AA105+31</f>
        <v>47154</v>
      </c>
      <c r="AB106" s="6">
        <f t="shared" si="61"/>
        <v>26.949886718944946</v>
      </c>
      <c r="AC106" s="6">
        <f t="shared" si="62"/>
        <v>8.2346876085665119</v>
      </c>
      <c r="AD106" s="6">
        <f t="shared" si="63"/>
        <v>18.715199110378435</v>
      </c>
      <c r="AE106" s="6">
        <f t="shared" si="64"/>
        <v>879.61435818778648</v>
      </c>
      <c r="AF106" s="37"/>
      <c r="AG106" s="6">
        <f t="shared" si="50"/>
        <v>0</v>
      </c>
      <c r="AH106" s="6">
        <f t="shared" si="66"/>
        <v>0</v>
      </c>
      <c r="AI106" s="6">
        <f t="shared" si="67"/>
        <v>0</v>
      </c>
      <c r="AJ106" s="6">
        <f t="shared" si="51"/>
        <v>0</v>
      </c>
    </row>
    <row r="107" spans="1:36" x14ac:dyDescent="0.2">
      <c r="A107" s="34">
        <v>96</v>
      </c>
      <c r="B107" s="39">
        <f t="shared" ca="1" si="42"/>
        <v>47184</v>
      </c>
      <c r="C107" s="6">
        <f t="shared" si="48"/>
        <v>47.672551690268243</v>
      </c>
      <c r="D107" s="6">
        <f t="shared" si="52"/>
        <v>37.078651314653079</v>
      </c>
      <c r="E107" s="6">
        <f t="shared" si="53"/>
        <v>10.593900375615164</v>
      </c>
      <c r="F107" s="6">
        <f t="shared" si="54"/>
        <v>1578.4911559666596</v>
      </c>
      <c r="G107" s="37"/>
      <c r="H107" s="6">
        <f t="shared" si="55"/>
        <v>0</v>
      </c>
      <c r="I107" s="6">
        <f t="shared" si="36"/>
        <v>0</v>
      </c>
      <c r="J107" s="6">
        <f t="shared" si="43"/>
        <v>0</v>
      </c>
      <c r="K107" s="6">
        <f t="shared" si="49"/>
        <v>0</v>
      </c>
      <c r="N107" s="34">
        <v>96</v>
      </c>
      <c r="O107" s="39">
        <f t="shared" ca="1" si="56"/>
        <v>47184</v>
      </c>
      <c r="P107" s="6">
        <f t="shared" si="65"/>
        <v>24.597351456848038</v>
      </c>
      <c r="Q107" s="6">
        <f t="shared" si="57"/>
        <v>15.031714779184913</v>
      </c>
      <c r="R107" s="6">
        <f t="shared" si="58"/>
        <v>9.5656366776631252</v>
      </c>
      <c r="S107" s="6">
        <f t="shared" si="59"/>
        <v>810.34607855060483</v>
      </c>
      <c r="T107" s="37"/>
      <c r="U107" s="6">
        <f t="shared" si="44"/>
        <v>0</v>
      </c>
      <c r="V107" s="6">
        <f t="shared" si="45"/>
        <v>0</v>
      </c>
      <c r="W107" s="6">
        <f t="shared" si="46"/>
        <v>0</v>
      </c>
      <c r="X107" s="6">
        <f t="shared" si="47"/>
        <v>0</v>
      </c>
      <c r="Z107" s="34">
        <v>96</v>
      </c>
      <c r="AA107" s="39">
        <f t="shared" ca="1" si="60"/>
        <v>47184</v>
      </c>
      <c r="AB107" s="6">
        <f t="shared" si="61"/>
        <v>26.388430745633592</v>
      </c>
      <c r="AC107" s="6">
        <f t="shared" si="62"/>
        <v>8.0631316167213765</v>
      </c>
      <c r="AD107" s="6">
        <f t="shared" si="63"/>
        <v>18.325299128912214</v>
      </c>
      <c r="AE107" s="6">
        <f t="shared" si="64"/>
        <v>861.28905905887427</v>
      </c>
      <c r="AF107" s="37"/>
      <c r="AG107" s="6">
        <f t="shared" si="50"/>
        <v>0</v>
      </c>
      <c r="AH107" s="6">
        <f t="shared" si="66"/>
        <v>0</v>
      </c>
      <c r="AI107" s="6">
        <f t="shared" si="67"/>
        <v>0</v>
      </c>
      <c r="AJ107" s="6">
        <f t="shared" si="51"/>
        <v>0</v>
      </c>
    </row>
    <row r="108" spans="1:36" x14ac:dyDescent="0.2">
      <c r="A108" s="34">
        <v>97</v>
      </c>
      <c r="B108" s="39">
        <f ca="1">B107+31</f>
        <v>47215</v>
      </c>
      <c r="C108" s="6">
        <f t="shared" si="48"/>
        <v>47.354734678999783</v>
      </c>
      <c r="D108" s="6">
        <f t="shared" si="52"/>
        <v>36.831460305888726</v>
      </c>
      <c r="E108" s="6">
        <f t="shared" si="53"/>
        <v>10.523274373111057</v>
      </c>
      <c r="F108" s="6">
        <f t="shared" si="54"/>
        <v>1567.9678815935486</v>
      </c>
      <c r="G108" s="37"/>
      <c r="H108" s="6">
        <f t="shared" si="55"/>
        <v>0</v>
      </c>
      <c r="I108" s="6">
        <f t="shared" si="36"/>
        <v>0</v>
      </c>
      <c r="J108" s="6">
        <f t="shared" si="43"/>
        <v>0</v>
      </c>
      <c r="K108" s="6">
        <f>IF(H108=K107,$M$3,H108-J108)</f>
        <v>0</v>
      </c>
      <c r="N108" s="34">
        <v>97</v>
      </c>
      <c r="O108" s="39">
        <f ca="1">O107+31</f>
        <v>47215</v>
      </c>
      <c r="P108" s="6">
        <f t="shared" si="65"/>
        <v>24.310382356518144</v>
      </c>
      <c r="Q108" s="6">
        <f t="shared" si="57"/>
        <v>14.856344773427756</v>
      </c>
      <c r="R108" s="6">
        <f t="shared" si="58"/>
        <v>9.454037583090388</v>
      </c>
      <c r="S108" s="6">
        <f t="shared" si="59"/>
        <v>800.89204096751439</v>
      </c>
      <c r="T108" s="37"/>
      <c r="U108" s="6">
        <f t="shared" si="44"/>
        <v>0</v>
      </c>
      <c r="V108" s="6">
        <f t="shared" si="45"/>
        <v>0</v>
      </c>
      <c r="W108" s="6">
        <f t="shared" si="46"/>
        <v>0</v>
      </c>
      <c r="X108" s="6">
        <f t="shared" si="47"/>
        <v>0</v>
      </c>
      <c r="Z108" s="34">
        <v>97</v>
      </c>
      <c r="AA108" s="39">
        <f ca="1">AA107+31</f>
        <v>47215</v>
      </c>
      <c r="AB108" s="6">
        <f t="shared" si="61"/>
        <v>25.838671771766226</v>
      </c>
      <c r="AC108" s="6">
        <f t="shared" si="62"/>
        <v>7.8951497080396811</v>
      </c>
      <c r="AD108" s="6">
        <f t="shared" si="63"/>
        <v>17.943522063726544</v>
      </c>
      <c r="AE108" s="6">
        <f t="shared" si="64"/>
        <v>843.34553699514777</v>
      </c>
      <c r="AF108" s="37"/>
      <c r="AG108" s="6">
        <f t="shared" si="50"/>
        <v>0</v>
      </c>
      <c r="AH108" s="6">
        <f t="shared" si="66"/>
        <v>0</v>
      </c>
      <c r="AI108" s="6">
        <f t="shared" si="67"/>
        <v>0</v>
      </c>
      <c r="AJ108" s="6">
        <f t="shared" si="51"/>
        <v>0</v>
      </c>
    </row>
    <row r="109" spans="1:36" x14ac:dyDescent="0.2">
      <c r="A109" s="34">
        <v>98</v>
      </c>
      <c r="B109" s="39">
        <f ca="1">B108+31</f>
        <v>47246</v>
      </c>
      <c r="C109" s="6">
        <f t="shared" si="48"/>
        <v>47.039036447806453</v>
      </c>
      <c r="D109" s="6">
        <f t="shared" si="52"/>
        <v>36.585917237182798</v>
      </c>
      <c r="E109" s="6">
        <f t="shared" si="53"/>
        <v>10.453119210623655</v>
      </c>
      <c r="F109" s="6">
        <f t="shared" si="54"/>
        <v>1557.5147623829248</v>
      </c>
      <c r="G109" s="37"/>
      <c r="H109" s="6">
        <f t="shared" si="55"/>
        <v>0</v>
      </c>
      <c r="I109" s="6">
        <f t="shared" ref="I109:I172" si="68">IF(H109&lt;$H$6,$M$3,($H$4/12)*K108)</f>
        <v>0</v>
      </c>
      <c r="J109" s="6">
        <f t="shared" si="43"/>
        <v>0</v>
      </c>
      <c r="K109" s="6">
        <f>IF(H109=K108,$M$3,H109-J109)</f>
        <v>0</v>
      </c>
      <c r="N109" s="34">
        <v>98</v>
      </c>
      <c r="O109" s="39">
        <f ca="1">O108+31</f>
        <v>47246</v>
      </c>
      <c r="P109" s="6">
        <f t="shared" si="65"/>
        <v>24.026761229025432</v>
      </c>
      <c r="Q109" s="6">
        <f t="shared" si="57"/>
        <v>14.683020751071098</v>
      </c>
      <c r="R109" s="6">
        <f t="shared" si="58"/>
        <v>9.3437404779543343</v>
      </c>
      <c r="S109" s="6">
        <f t="shared" si="59"/>
        <v>791.54830048956001</v>
      </c>
      <c r="T109" s="37"/>
      <c r="U109" s="6">
        <f t="shared" si="44"/>
        <v>0</v>
      </c>
      <c r="V109" s="6">
        <f t="shared" si="45"/>
        <v>0</v>
      </c>
      <c r="W109" s="6">
        <f t="shared" si="46"/>
        <v>0</v>
      </c>
      <c r="X109" s="6">
        <f t="shared" si="47"/>
        <v>0</v>
      </c>
      <c r="Z109" s="34">
        <v>98</v>
      </c>
      <c r="AA109" s="39">
        <f ca="1">AA108+31</f>
        <v>47246</v>
      </c>
      <c r="AB109" s="6">
        <f t="shared" si="61"/>
        <v>25.300366109854433</v>
      </c>
      <c r="AC109" s="6">
        <f t="shared" si="62"/>
        <v>7.7306674224555216</v>
      </c>
      <c r="AD109" s="6">
        <f t="shared" si="63"/>
        <v>17.569698687398912</v>
      </c>
      <c r="AE109" s="6">
        <f t="shared" si="64"/>
        <v>825.77583830774881</v>
      </c>
      <c r="AF109" s="37"/>
      <c r="AG109" s="6">
        <f t="shared" si="50"/>
        <v>0</v>
      </c>
      <c r="AH109" s="6">
        <f t="shared" si="66"/>
        <v>0</v>
      </c>
      <c r="AI109" s="6">
        <f t="shared" si="67"/>
        <v>0</v>
      </c>
      <c r="AJ109" s="6">
        <f t="shared" si="51"/>
        <v>0</v>
      </c>
    </row>
    <row r="110" spans="1:36" x14ac:dyDescent="0.2">
      <c r="A110" s="34">
        <v>99</v>
      </c>
      <c r="B110" s="39">
        <f t="shared" ca="1" si="42"/>
        <v>47276</v>
      </c>
      <c r="C110" s="6">
        <f t="shared" si="48"/>
        <v>46.725442871487743</v>
      </c>
      <c r="D110" s="6">
        <f t="shared" si="52"/>
        <v>36.342011122268246</v>
      </c>
      <c r="E110" s="6">
        <f t="shared" si="53"/>
        <v>10.383431749219497</v>
      </c>
      <c r="F110" s="6">
        <f t="shared" si="54"/>
        <v>1547.1313306337054</v>
      </c>
      <c r="G110" s="37"/>
      <c r="H110" s="6">
        <f t="shared" si="55"/>
        <v>0</v>
      </c>
      <c r="I110" s="6">
        <f t="shared" si="68"/>
        <v>0</v>
      </c>
      <c r="J110" s="6">
        <f t="shared" si="43"/>
        <v>0</v>
      </c>
      <c r="K110" s="6">
        <f t="shared" ref="K110:K173" si="69">IF(H110=K109,$M$3,H110-J110)</f>
        <v>0</v>
      </c>
      <c r="N110" s="34">
        <v>99</v>
      </c>
      <c r="O110" s="39">
        <f t="shared" ca="1" si="56"/>
        <v>47276</v>
      </c>
      <c r="P110" s="6">
        <f t="shared" si="65"/>
        <v>23.746449014686799</v>
      </c>
      <c r="Q110" s="6">
        <f t="shared" si="57"/>
        <v>14.5117188423086</v>
      </c>
      <c r="R110" s="6">
        <f t="shared" si="58"/>
        <v>9.2347301723781996</v>
      </c>
      <c r="S110" s="6">
        <f t="shared" si="59"/>
        <v>782.31357031718176</v>
      </c>
      <c r="T110" s="37"/>
      <c r="U110" s="6">
        <f t="shared" si="44"/>
        <v>0</v>
      </c>
      <c r="V110" s="6">
        <f t="shared" si="45"/>
        <v>0</v>
      </c>
      <c r="W110" s="6">
        <f t="shared" si="46"/>
        <v>0</v>
      </c>
      <c r="X110" s="6">
        <f t="shared" si="47"/>
        <v>0</v>
      </c>
      <c r="Z110" s="34">
        <v>99</v>
      </c>
      <c r="AA110" s="39">
        <f t="shared" ca="1" si="60"/>
        <v>47276</v>
      </c>
      <c r="AB110" s="6">
        <f t="shared" si="61"/>
        <v>24.773275149232465</v>
      </c>
      <c r="AC110" s="6">
        <f t="shared" si="62"/>
        <v>7.569611851154364</v>
      </c>
      <c r="AD110" s="6">
        <f t="shared" si="63"/>
        <v>17.203663298078101</v>
      </c>
      <c r="AE110" s="6">
        <f t="shared" si="64"/>
        <v>808.57217500967067</v>
      </c>
      <c r="AF110" s="37"/>
      <c r="AG110" s="6">
        <f t="shared" si="50"/>
        <v>0</v>
      </c>
      <c r="AH110" s="6">
        <f t="shared" si="66"/>
        <v>0</v>
      </c>
      <c r="AI110" s="6">
        <f t="shared" si="67"/>
        <v>0</v>
      </c>
      <c r="AJ110" s="6">
        <f t="shared" si="51"/>
        <v>0</v>
      </c>
    </row>
    <row r="111" spans="1:36" x14ac:dyDescent="0.2">
      <c r="A111" s="34">
        <v>100</v>
      </c>
      <c r="B111" s="39">
        <f ca="1">B110+31</f>
        <v>47307</v>
      </c>
      <c r="C111" s="6">
        <f t="shared" si="48"/>
        <v>46.413939919011156</v>
      </c>
      <c r="D111" s="6">
        <f t="shared" si="52"/>
        <v>36.099731048119793</v>
      </c>
      <c r="E111" s="6">
        <f t="shared" si="53"/>
        <v>10.314208870891363</v>
      </c>
      <c r="F111" s="6">
        <f t="shared" si="54"/>
        <v>1536.8171217628139</v>
      </c>
      <c r="G111" s="37"/>
      <c r="H111" s="6">
        <f t="shared" si="55"/>
        <v>0</v>
      </c>
      <c r="I111" s="6">
        <f t="shared" si="68"/>
        <v>0</v>
      </c>
      <c r="J111" s="6">
        <f t="shared" si="43"/>
        <v>0</v>
      </c>
      <c r="K111" s="6">
        <f t="shared" si="69"/>
        <v>0</v>
      </c>
      <c r="N111" s="34">
        <v>100</v>
      </c>
      <c r="O111" s="39">
        <f ca="1">O110+31</f>
        <v>47307</v>
      </c>
      <c r="P111" s="6">
        <f t="shared" si="65"/>
        <v>23.469407109515451</v>
      </c>
      <c r="Q111" s="6">
        <f t="shared" si="57"/>
        <v>14.342415455814999</v>
      </c>
      <c r="R111" s="6">
        <f t="shared" si="58"/>
        <v>9.1269916537004523</v>
      </c>
      <c r="S111" s="6">
        <f t="shared" si="59"/>
        <v>773.18657866348133</v>
      </c>
      <c r="T111" s="37"/>
      <c r="U111" s="6">
        <f t="shared" si="44"/>
        <v>0</v>
      </c>
      <c r="V111" s="6">
        <f t="shared" si="45"/>
        <v>0</v>
      </c>
      <c r="W111" s="6">
        <f t="shared" si="46"/>
        <v>0</v>
      </c>
      <c r="X111" s="6">
        <f t="shared" si="47"/>
        <v>0</v>
      </c>
      <c r="Z111" s="34">
        <v>100</v>
      </c>
      <c r="AA111" s="39">
        <f ca="1">AA110+31</f>
        <v>47307</v>
      </c>
      <c r="AB111" s="6">
        <f t="shared" si="61"/>
        <v>24.257165250290118</v>
      </c>
      <c r="AC111" s="6">
        <f t="shared" si="62"/>
        <v>7.4119116042553141</v>
      </c>
      <c r="AD111" s="6">
        <f t="shared" si="63"/>
        <v>16.845253646034806</v>
      </c>
      <c r="AE111" s="6">
        <f t="shared" si="64"/>
        <v>791.72692136363582</v>
      </c>
      <c r="AF111" s="37"/>
      <c r="AG111" s="6">
        <f t="shared" si="50"/>
        <v>0</v>
      </c>
      <c r="AH111" s="6">
        <f t="shared" si="66"/>
        <v>0</v>
      </c>
      <c r="AI111" s="6">
        <f t="shared" si="67"/>
        <v>0</v>
      </c>
      <c r="AJ111" s="6">
        <f t="shared" si="51"/>
        <v>0</v>
      </c>
    </row>
    <row r="112" spans="1:36" x14ac:dyDescent="0.2">
      <c r="A112" s="34">
        <v>101</v>
      </c>
      <c r="B112" s="39">
        <f ca="1">B111+31</f>
        <v>47338</v>
      </c>
      <c r="C112" s="6">
        <f t="shared" si="48"/>
        <v>46.104513652884414</v>
      </c>
      <c r="D112" s="6">
        <f t="shared" si="52"/>
        <v>35.85906617446566</v>
      </c>
      <c r="E112" s="6">
        <f t="shared" si="53"/>
        <v>10.245447478418754</v>
      </c>
      <c r="F112" s="6">
        <f t="shared" si="54"/>
        <v>1526.5716742843952</v>
      </c>
      <c r="G112" s="37"/>
      <c r="H112" s="6">
        <f t="shared" si="55"/>
        <v>0</v>
      </c>
      <c r="I112" s="6">
        <f t="shared" si="68"/>
        <v>0</v>
      </c>
      <c r="J112" s="6">
        <f t="shared" si="43"/>
        <v>0</v>
      </c>
      <c r="K112" s="6">
        <f t="shared" si="69"/>
        <v>0</v>
      </c>
      <c r="N112" s="34">
        <v>101</v>
      </c>
      <c r="O112" s="39">
        <f ca="1">O111+31</f>
        <v>47338</v>
      </c>
      <c r="P112" s="6">
        <f t="shared" si="65"/>
        <v>23.19559735990444</v>
      </c>
      <c r="Q112" s="6">
        <f t="shared" si="57"/>
        <v>14.175087275497157</v>
      </c>
      <c r="R112" s="6">
        <f t="shared" si="58"/>
        <v>9.0205100844072827</v>
      </c>
      <c r="S112" s="6">
        <f t="shared" si="59"/>
        <v>764.16606857907402</v>
      </c>
      <c r="T112" s="37"/>
      <c r="U112" s="6">
        <f t="shared" si="44"/>
        <v>0</v>
      </c>
      <c r="V112" s="6">
        <f t="shared" si="45"/>
        <v>0</v>
      </c>
      <c r="W112" s="6">
        <f t="shared" si="46"/>
        <v>0</v>
      </c>
      <c r="X112" s="6">
        <f t="shared" si="47"/>
        <v>0</v>
      </c>
      <c r="Z112" s="34">
        <v>101</v>
      </c>
      <c r="AA112" s="39">
        <f ca="1">AA111+31</f>
        <v>47338</v>
      </c>
      <c r="AB112" s="6">
        <f t="shared" si="61"/>
        <v>23.751807640909075</v>
      </c>
      <c r="AC112" s="6">
        <f t="shared" si="62"/>
        <v>7.2574967791666616</v>
      </c>
      <c r="AD112" s="6">
        <f t="shared" si="63"/>
        <v>16.494310861742413</v>
      </c>
      <c r="AE112" s="6">
        <f t="shared" si="64"/>
        <v>775.23261050189342</v>
      </c>
      <c r="AF112" s="37"/>
      <c r="AG112" s="6">
        <f t="shared" si="50"/>
        <v>0</v>
      </c>
      <c r="AH112" s="6">
        <f t="shared" si="66"/>
        <v>0</v>
      </c>
      <c r="AI112" s="6">
        <f t="shared" si="67"/>
        <v>0</v>
      </c>
      <c r="AJ112" s="6">
        <f t="shared" si="51"/>
        <v>0</v>
      </c>
    </row>
    <row r="113" spans="1:36" x14ac:dyDescent="0.2">
      <c r="A113" s="34">
        <v>102</v>
      </c>
      <c r="B113" s="39">
        <f ca="1">B112+30</f>
        <v>47368</v>
      </c>
      <c r="C113" s="6">
        <f t="shared" si="48"/>
        <v>45.797150228531855</v>
      </c>
      <c r="D113" s="6">
        <f t="shared" si="52"/>
        <v>35.620005733302555</v>
      </c>
      <c r="E113" s="6">
        <f t="shared" si="53"/>
        <v>10.1771444952293</v>
      </c>
      <c r="F113" s="6">
        <f t="shared" si="54"/>
        <v>1516.394529789166</v>
      </c>
      <c r="G113" s="37"/>
      <c r="H113" s="6">
        <f t="shared" si="55"/>
        <v>0</v>
      </c>
      <c r="I113" s="6">
        <f t="shared" si="68"/>
        <v>0</v>
      </c>
      <c r="J113" s="6">
        <f t="shared" si="43"/>
        <v>0</v>
      </c>
      <c r="K113" s="6">
        <f t="shared" si="69"/>
        <v>0</v>
      </c>
      <c r="N113" s="34">
        <v>102</v>
      </c>
      <c r="O113" s="39">
        <f ca="1">O112+30</f>
        <v>47368</v>
      </c>
      <c r="P113" s="6">
        <f t="shared" si="65"/>
        <v>22.924982057372219</v>
      </c>
      <c r="Q113" s="6">
        <f t="shared" si="57"/>
        <v>14.009711257283024</v>
      </c>
      <c r="R113" s="6">
        <f t="shared" si="58"/>
        <v>8.9152708000891945</v>
      </c>
      <c r="S113" s="6">
        <f t="shared" si="59"/>
        <v>755.25079777898486</v>
      </c>
      <c r="T113" s="37"/>
      <c r="U113" s="6">
        <f t="shared" si="44"/>
        <v>0</v>
      </c>
      <c r="V113" s="6">
        <f t="shared" si="45"/>
        <v>0</v>
      </c>
      <c r="W113" s="6">
        <f t="shared" si="46"/>
        <v>0</v>
      </c>
      <c r="X113" s="6">
        <f t="shared" si="47"/>
        <v>0</v>
      </c>
      <c r="Z113" s="34">
        <v>102</v>
      </c>
      <c r="AA113" s="39">
        <f ca="1">AA112+30</f>
        <v>47368</v>
      </c>
      <c r="AB113" s="6">
        <f t="shared" si="61"/>
        <v>23.256978315056802</v>
      </c>
      <c r="AC113" s="6">
        <f t="shared" si="62"/>
        <v>7.1062989296006895</v>
      </c>
      <c r="AD113" s="6">
        <f t="shared" si="63"/>
        <v>16.150679385456112</v>
      </c>
      <c r="AE113" s="6">
        <f t="shared" si="64"/>
        <v>759.08193111643732</v>
      </c>
      <c r="AF113" s="37"/>
      <c r="AG113" s="6">
        <f t="shared" si="50"/>
        <v>0</v>
      </c>
      <c r="AH113" s="6">
        <f t="shared" si="66"/>
        <v>0</v>
      </c>
      <c r="AI113" s="6">
        <f t="shared" si="67"/>
        <v>0</v>
      </c>
      <c r="AJ113" s="6">
        <f t="shared" si="51"/>
        <v>0</v>
      </c>
    </row>
    <row r="114" spans="1:36" x14ac:dyDescent="0.2">
      <c r="A114" s="34">
        <v>103</v>
      </c>
      <c r="B114" s="39">
        <f ca="1">B113+31</f>
        <v>47399</v>
      </c>
      <c r="C114" s="6">
        <f t="shared" si="48"/>
        <v>45.491835893674974</v>
      </c>
      <c r="D114" s="6">
        <f t="shared" si="52"/>
        <v>35.382539028413873</v>
      </c>
      <c r="E114" s="6">
        <f t="shared" si="53"/>
        <v>10.109296865261101</v>
      </c>
      <c r="F114" s="6">
        <f t="shared" si="54"/>
        <v>1506.2852329239049</v>
      </c>
      <c r="G114" s="37"/>
      <c r="H114" s="6">
        <f t="shared" si="55"/>
        <v>0</v>
      </c>
      <c r="I114" s="6">
        <f t="shared" si="68"/>
        <v>0</v>
      </c>
      <c r="J114" s="6">
        <f t="shared" si="43"/>
        <v>0</v>
      </c>
      <c r="K114" s="6">
        <f t="shared" si="69"/>
        <v>0</v>
      </c>
      <c r="N114" s="34">
        <v>103</v>
      </c>
      <c r="O114" s="39">
        <f ca="1">O113+31</f>
        <v>47399</v>
      </c>
      <c r="P114" s="6">
        <f t="shared" si="65"/>
        <v>22.657523933369546</v>
      </c>
      <c r="Q114" s="6">
        <f t="shared" si="57"/>
        <v>13.846264625948056</v>
      </c>
      <c r="R114" s="6">
        <f t="shared" si="58"/>
        <v>8.8112593074214907</v>
      </c>
      <c r="S114" s="6">
        <f t="shared" si="59"/>
        <v>746.43953847156342</v>
      </c>
      <c r="T114" s="37"/>
      <c r="U114" s="6">
        <f t="shared" si="44"/>
        <v>0</v>
      </c>
      <c r="V114" s="6">
        <f t="shared" si="45"/>
        <v>0</v>
      </c>
      <c r="W114" s="6">
        <f t="shared" si="46"/>
        <v>0</v>
      </c>
      <c r="X114" s="6">
        <f t="shared" si="47"/>
        <v>0</v>
      </c>
      <c r="Z114" s="34">
        <v>103</v>
      </c>
      <c r="AA114" s="39">
        <f ca="1">AA113+31</f>
        <v>47399</v>
      </c>
      <c r="AB114" s="6">
        <f t="shared" si="61"/>
        <v>22.772457933493119</v>
      </c>
      <c r="AC114" s="6">
        <f t="shared" si="62"/>
        <v>6.9582510352340083</v>
      </c>
      <c r="AD114" s="6">
        <f t="shared" si="63"/>
        <v>15.81420689825911</v>
      </c>
      <c r="AE114" s="6">
        <f t="shared" si="64"/>
        <v>743.26772421817816</v>
      </c>
      <c r="AF114" s="37"/>
      <c r="AG114" s="6">
        <f t="shared" si="50"/>
        <v>0</v>
      </c>
      <c r="AH114" s="6">
        <f t="shared" si="66"/>
        <v>0</v>
      </c>
      <c r="AI114" s="6">
        <f t="shared" si="67"/>
        <v>0</v>
      </c>
      <c r="AJ114" s="6">
        <f t="shared" si="51"/>
        <v>0</v>
      </c>
    </row>
    <row r="115" spans="1:36" x14ac:dyDescent="0.2">
      <c r="A115" s="34">
        <v>104</v>
      </c>
      <c r="B115" s="39">
        <f ca="1">B114+31</f>
        <v>47430</v>
      </c>
      <c r="C115" s="6">
        <f t="shared" si="48"/>
        <v>45.188556987717149</v>
      </c>
      <c r="D115" s="6">
        <f t="shared" si="52"/>
        <v>35.146655434891116</v>
      </c>
      <c r="E115" s="6">
        <f t="shared" si="53"/>
        <v>10.041901552826033</v>
      </c>
      <c r="F115" s="6">
        <f t="shared" si="54"/>
        <v>1496.243331371079</v>
      </c>
      <c r="G115" s="37"/>
      <c r="H115" s="6">
        <f t="shared" si="55"/>
        <v>0</v>
      </c>
      <c r="I115" s="6">
        <f t="shared" si="68"/>
        <v>0</v>
      </c>
      <c r="J115" s="6">
        <f t="shared" si="43"/>
        <v>0</v>
      </c>
      <c r="K115" s="6">
        <f t="shared" si="69"/>
        <v>0</v>
      </c>
      <c r="N115" s="34">
        <v>104</v>
      </c>
      <c r="O115" s="39">
        <f ca="1">O114+31</f>
        <v>47430</v>
      </c>
      <c r="P115" s="6">
        <f t="shared" si="65"/>
        <v>22.393186154146903</v>
      </c>
      <c r="Q115" s="6">
        <f t="shared" si="57"/>
        <v>13.684724871978663</v>
      </c>
      <c r="R115" s="6">
        <f t="shared" si="58"/>
        <v>8.7084612821682406</v>
      </c>
      <c r="S115" s="6">
        <f t="shared" si="59"/>
        <v>737.73107718939514</v>
      </c>
      <c r="T115" s="37"/>
      <c r="U115" s="6">
        <f t="shared" si="44"/>
        <v>0</v>
      </c>
      <c r="V115" s="6">
        <f t="shared" si="45"/>
        <v>0</v>
      </c>
      <c r="W115" s="6">
        <f t="shared" si="46"/>
        <v>0</v>
      </c>
      <c r="X115" s="6">
        <f t="shared" si="47"/>
        <v>0</v>
      </c>
      <c r="Z115" s="34">
        <v>104</v>
      </c>
      <c r="AA115" s="39">
        <f ca="1">AA114+31</f>
        <v>47430</v>
      </c>
      <c r="AB115" s="6">
        <f t="shared" si="61"/>
        <v>22.298031726545343</v>
      </c>
      <c r="AC115" s="6">
        <f t="shared" si="62"/>
        <v>6.8132874719999661</v>
      </c>
      <c r="AD115" s="6">
        <f t="shared" si="63"/>
        <v>15.484744254545376</v>
      </c>
      <c r="AE115" s="6">
        <f t="shared" si="64"/>
        <v>727.78297996363278</v>
      </c>
      <c r="AF115" s="37"/>
      <c r="AG115" s="6">
        <f t="shared" si="50"/>
        <v>0</v>
      </c>
      <c r="AH115" s="6">
        <f t="shared" si="66"/>
        <v>0</v>
      </c>
      <c r="AI115" s="6">
        <f t="shared" si="67"/>
        <v>0</v>
      </c>
      <c r="AJ115" s="6">
        <f t="shared" si="51"/>
        <v>0</v>
      </c>
    </row>
    <row r="116" spans="1:36" x14ac:dyDescent="0.2">
      <c r="A116" s="34">
        <v>105</v>
      </c>
      <c r="B116" s="39">
        <f ca="1">B115+30</f>
        <v>47460</v>
      </c>
      <c r="C116" s="6">
        <f t="shared" si="48"/>
        <v>44.887299941132369</v>
      </c>
      <c r="D116" s="6">
        <f t="shared" si="52"/>
        <v>34.912344398658512</v>
      </c>
      <c r="E116" s="6">
        <f t="shared" si="53"/>
        <v>9.9749555424738574</v>
      </c>
      <c r="F116" s="6">
        <f t="shared" si="54"/>
        <v>1486.268375828605</v>
      </c>
      <c r="G116" s="37"/>
      <c r="H116" s="6">
        <f t="shared" si="55"/>
        <v>0</v>
      </c>
      <c r="I116" s="6">
        <f t="shared" si="68"/>
        <v>0</v>
      </c>
      <c r="J116" s="6">
        <f t="shared" si="43"/>
        <v>0</v>
      </c>
      <c r="K116" s="6">
        <f t="shared" si="69"/>
        <v>0</v>
      </c>
      <c r="N116" s="34">
        <v>105</v>
      </c>
      <c r="O116" s="39">
        <f ca="1">O115+30</f>
        <v>47460</v>
      </c>
      <c r="P116" s="6">
        <f t="shared" si="65"/>
        <v>22.131932315681855</v>
      </c>
      <c r="Q116" s="6">
        <f t="shared" si="57"/>
        <v>13.525069748472244</v>
      </c>
      <c r="R116" s="6">
        <f t="shared" si="58"/>
        <v>8.6068625672096104</v>
      </c>
      <c r="S116" s="6">
        <f t="shared" si="59"/>
        <v>729.12421462218549</v>
      </c>
      <c r="T116" s="37"/>
      <c r="U116" s="6">
        <f t="shared" si="44"/>
        <v>0</v>
      </c>
      <c r="V116" s="6">
        <f t="shared" si="45"/>
        <v>0</v>
      </c>
      <c r="W116" s="6">
        <f t="shared" si="46"/>
        <v>0</v>
      </c>
      <c r="X116" s="6">
        <f t="shared" si="47"/>
        <v>0</v>
      </c>
      <c r="Z116" s="34">
        <v>105</v>
      </c>
      <c r="AA116" s="39">
        <f ca="1">AA115+30</f>
        <v>47460</v>
      </c>
      <c r="AB116" s="6">
        <f t="shared" si="61"/>
        <v>21.833489398908984</v>
      </c>
      <c r="AC116" s="6">
        <f t="shared" si="62"/>
        <v>6.671343982999967</v>
      </c>
      <c r="AD116" s="6">
        <f t="shared" si="63"/>
        <v>15.162145415909016</v>
      </c>
      <c r="AE116" s="6">
        <f t="shared" si="64"/>
        <v>712.6208345477238</v>
      </c>
      <c r="AF116" s="37"/>
      <c r="AG116" s="6">
        <f t="shared" si="50"/>
        <v>0</v>
      </c>
      <c r="AH116" s="6">
        <f t="shared" si="66"/>
        <v>0</v>
      </c>
      <c r="AI116" s="6">
        <f t="shared" si="67"/>
        <v>0</v>
      </c>
      <c r="AJ116" s="6">
        <f t="shared" si="51"/>
        <v>0</v>
      </c>
    </row>
    <row r="117" spans="1:36" x14ac:dyDescent="0.2">
      <c r="A117" s="34">
        <v>106</v>
      </c>
      <c r="B117" s="39">
        <f ca="1">B116+31</f>
        <v>47491</v>
      </c>
      <c r="C117" s="6">
        <f t="shared" si="48"/>
        <v>44.588051274858152</v>
      </c>
      <c r="D117" s="6">
        <f t="shared" si="52"/>
        <v>34.679595436000788</v>
      </c>
      <c r="E117" s="6">
        <f t="shared" si="53"/>
        <v>9.908455838857364</v>
      </c>
      <c r="F117" s="6">
        <f t="shared" si="54"/>
        <v>1476.3599199897476</v>
      </c>
      <c r="G117" s="37"/>
      <c r="H117" s="6">
        <f t="shared" si="55"/>
        <v>0</v>
      </c>
      <c r="I117" s="6">
        <f t="shared" si="68"/>
        <v>0</v>
      </c>
      <c r="J117" s="6">
        <f t="shared" ref="J117:J180" si="70">IF(H117&lt;H116,$M$3,H117-I117)</f>
        <v>0</v>
      </c>
      <c r="K117" s="6">
        <f t="shared" si="69"/>
        <v>0</v>
      </c>
      <c r="N117" s="34">
        <v>106</v>
      </c>
      <c r="O117" s="39">
        <f ca="1">O116+31</f>
        <v>47491</v>
      </c>
      <c r="P117" s="6">
        <f t="shared" si="65"/>
        <v>21.873726438665564</v>
      </c>
      <c r="Q117" s="6">
        <f t="shared" si="57"/>
        <v>13.367277268073401</v>
      </c>
      <c r="R117" s="6">
        <f t="shared" si="58"/>
        <v>8.5064491705921625</v>
      </c>
      <c r="S117" s="6">
        <f t="shared" si="59"/>
        <v>720.6177654515933</v>
      </c>
      <c r="T117" s="37"/>
      <c r="U117" s="6">
        <f t="shared" si="44"/>
        <v>0</v>
      </c>
      <c r="V117" s="6">
        <f t="shared" si="45"/>
        <v>0</v>
      </c>
      <c r="W117" s="6">
        <f t="shared" si="46"/>
        <v>0</v>
      </c>
      <c r="X117" s="6">
        <f t="shared" si="47"/>
        <v>0</v>
      </c>
      <c r="Z117" s="34">
        <v>106</v>
      </c>
      <c r="AA117" s="39">
        <f ca="1">AA116+31</f>
        <v>47491</v>
      </c>
      <c r="AB117" s="6">
        <f t="shared" si="61"/>
        <v>21.378625036431714</v>
      </c>
      <c r="AC117" s="6">
        <f t="shared" si="62"/>
        <v>6.5323576500208018</v>
      </c>
      <c r="AD117" s="6">
        <f t="shared" si="63"/>
        <v>14.846267386410911</v>
      </c>
      <c r="AE117" s="6">
        <f t="shared" si="64"/>
        <v>697.77456716131292</v>
      </c>
      <c r="AF117" s="37"/>
      <c r="AG117" s="6">
        <f t="shared" si="50"/>
        <v>0</v>
      </c>
      <c r="AH117" s="6">
        <f t="shared" si="66"/>
        <v>0</v>
      </c>
      <c r="AI117" s="6">
        <f t="shared" si="67"/>
        <v>0</v>
      </c>
      <c r="AJ117" s="6">
        <f t="shared" si="51"/>
        <v>0</v>
      </c>
    </row>
    <row r="118" spans="1:36" x14ac:dyDescent="0.2">
      <c r="A118" s="34">
        <v>107</v>
      </c>
      <c r="B118" s="39">
        <f ca="1">B117+31</f>
        <v>47522</v>
      </c>
      <c r="C118" s="6">
        <f t="shared" si="48"/>
        <v>44.290797599692425</v>
      </c>
      <c r="D118" s="6">
        <f t="shared" si="52"/>
        <v>34.448398133094109</v>
      </c>
      <c r="E118" s="6">
        <f t="shared" si="53"/>
        <v>9.8423994665983159</v>
      </c>
      <c r="F118" s="6">
        <f t="shared" si="54"/>
        <v>1466.5175205231492</v>
      </c>
      <c r="G118" s="37"/>
      <c r="H118" s="6">
        <f t="shared" si="55"/>
        <v>0</v>
      </c>
      <c r="I118" s="6">
        <f t="shared" si="68"/>
        <v>0</v>
      </c>
      <c r="J118" s="6">
        <f t="shared" si="70"/>
        <v>0</v>
      </c>
      <c r="K118" s="6">
        <f t="shared" si="69"/>
        <v>0</v>
      </c>
      <c r="N118" s="34">
        <v>107</v>
      </c>
      <c r="O118" s="39">
        <f ca="1">O117+31</f>
        <v>47522</v>
      </c>
      <c r="P118" s="6">
        <f t="shared" si="65"/>
        <v>21.6185329635478</v>
      </c>
      <c r="Q118" s="6">
        <f t="shared" si="57"/>
        <v>13.211325699945878</v>
      </c>
      <c r="R118" s="6">
        <f t="shared" si="58"/>
        <v>8.4072072636019222</v>
      </c>
      <c r="S118" s="6">
        <f t="shared" si="59"/>
        <v>712.21055818799141</v>
      </c>
      <c r="T118" s="37"/>
      <c r="U118" s="6">
        <f t="shared" ref="U118:U181" si="71">IF(X117&gt;$U$6,$U$6,X117)</f>
        <v>0</v>
      </c>
      <c r="V118" s="6">
        <f t="shared" ref="V118:V181" si="72">($H$4/12)*X117</f>
        <v>0</v>
      </c>
      <c r="W118" s="6">
        <f t="shared" ref="W118:W181" si="73">IF(U118&lt;U117,U118,U118-V118)</f>
        <v>0</v>
      </c>
      <c r="X118" s="6">
        <f t="shared" ref="X118:X181" si="74">MAX(0,X117-W118)</f>
        <v>0</v>
      </c>
      <c r="Z118" s="34">
        <v>107</v>
      </c>
      <c r="AA118" s="39">
        <f ca="1">AA117+31</f>
        <v>47522</v>
      </c>
      <c r="AB118" s="6">
        <f t="shared" si="61"/>
        <v>20.933237014839388</v>
      </c>
      <c r="AC118" s="6">
        <f t="shared" si="62"/>
        <v>6.3962668656453685</v>
      </c>
      <c r="AD118" s="6">
        <f t="shared" si="63"/>
        <v>14.536970149194019</v>
      </c>
      <c r="AE118" s="6">
        <f t="shared" si="64"/>
        <v>683.23759701211884</v>
      </c>
      <c r="AF118" s="37"/>
      <c r="AG118" s="6">
        <f t="shared" si="50"/>
        <v>0</v>
      </c>
      <c r="AH118" s="6">
        <f t="shared" si="66"/>
        <v>0</v>
      </c>
      <c r="AI118" s="6">
        <f t="shared" si="67"/>
        <v>0</v>
      </c>
      <c r="AJ118" s="6">
        <f t="shared" si="51"/>
        <v>0</v>
      </c>
    </row>
    <row r="119" spans="1:36" x14ac:dyDescent="0.2">
      <c r="A119" s="34">
        <v>108</v>
      </c>
      <c r="B119" s="39">
        <f ca="1">B118+30</f>
        <v>47552</v>
      </c>
      <c r="C119" s="6">
        <f t="shared" si="48"/>
        <v>43.995525615694476</v>
      </c>
      <c r="D119" s="6">
        <f t="shared" si="52"/>
        <v>34.218742145540148</v>
      </c>
      <c r="E119" s="6">
        <f t="shared" si="53"/>
        <v>9.7767834701543279</v>
      </c>
      <c r="F119" s="6">
        <f t="shared" si="54"/>
        <v>1456.740737052995</v>
      </c>
      <c r="G119" s="37"/>
      <c r="H119" s="6">
        <f t="shared" si="55"/>
        <v>0</v>
      </c>
      <c r="I119" s="6">
        <f t="shared" si="68"/>
        <v>0</v>
      </c>
      <c r="J119" s="6">
        <f t="shared" si="70"/>
        <v>0</v>
      </c>
      <c r="K119" s="6">
        <f t="shared" si="69"/>
        <v>0</v>
      </c>
      <c r="N119" s="34">
        <v>108</v>
      </c>
      <c r="O119" s="39">
        <f ca="1">O118+30</f>
        <v>47552</v>
      </c>
      <c r="P119" s="6">
        <f t="shared" si="65"/>
        <v>21.366316745639743</v>
      </c>
      <c r="Q119" s="6">
        <f t="shared" si="57"/>
        <v>13.057193566779842</v>
      </c>
      <c r="R119" s="6">
        <f t="shared" si="58"/>
        <v>8.3091231788599007</v>
      </c>
      <c r="S119" s="6">
        <f t="shared" si="59"/>
        <v>703.90143500913155</v>
      </c>
      <c r="T119" s="37"/>
      <c r="U119" s="6">
        <f t="shared" si="71"/>
        <v>0</v>
      </c>
      <c r="V119" s="6">
        <f t="shared" si="72"/>
        <v>0</v>
      </c>
      <c r="W119" s="6">
        <f t="shared" si="73"/>
        <v>0</v>
      </c>
      <c r="X119" s="6">
        <f t="shared" si="74"/>
        <v>0</v>
      </c>
      <c r="Z119" s="34">
        <v>108</v>
      </c>
      <c r="AA119" s="39">
        <f ca="1">AA118+30</f>
        <v>47552</v>
      </c>
      <c r="AB119" s="6">
        <f t="shared" si="61"/>
        <v>20.497127910363563</v>
      </c>
      <c r="AC119" s="6">
        <f t="shared" si="62"/>
        <v>6.2630113059444223</v>
      </c>
      <c r="AD119" s="6">
        <f t="shared" si="63"/>
        <v>14.234116604419141</v>
      </c>
      <c r="AE119" s="6">
        <f t="shared" si="64"/>
        <v>669.00348040769973</v>
      </c>
      <c r="AF119" s="37"/>
      <c r="AG119" s="6">
        <f t="shared" si="50"/>
        <v>0</v>
      </c>
      <c r="AH119" s="6">
        <f t="shared" si="66"/>
        <v>0</v>
      </c>
      <c r="AI119" s="6">
        <f t="shared" si="67"/>
        <v>0</v>
      </c>
      <c r="AJ119" s="6">
        <f t="shared" si="51"/>
        <v>0</v>
      </c>
    </row>
    <row r="120" spans="1:36" x14ac:dyDescent="0.2">
      <c r="A120" s="34">
        <v>109</v>
      </c>
      <c r="B120" s="39">
        <f ca="1">B119+31</f>
        <v>47583</v>
      </c>
      <c r="C120" s="6">
        <f t="shared" si="48"/>
        <v>43.702222111589847</v>
      </c>
      <c r="D120" s="6">
        <f t="shared" si="52"/>
        <v>33.990617197903219</v>
      </c>
      <c r="E120" s="6">
        <f t="shared" si="53"/>
        <v>9.711604913686628</v>
      </c>
      <c r="F120" s="6">
        <f t="shared" si="54"/>
        <v>1447.0291321393083</v>
      </c>
      <c r="G120" s="37"/>
      <c r="H120" s="6">
        <f t="shared" si="55"/>
        <v>0</v>
      </c>
      <c r="I120" s="6">
        <f t="shared" si="68"/>
        <v>0</v>
      </c>
      <c r="J120" s="6">
        <f t="shared" si="70"/>
        <v>0</v>
      </c>
      <c r="K120" s="6">
        <f t="shared" si="69"/>
        <v>0</v>
      </c>
      <c r="N120" s="34">
        <v>109</v>
      </c>
      <c r="O120" s="39">
        <f ca="1">O119+31</f>
        <v>47583</v>
      </c>
      <c r="P120" s="6">
        <f t="shared" si="65"/>
        <v>21.117043050273946</v>
      </c>
      <c r="Q120" s="6">
        <f t="shared" si="57"/>
        <v>12.904859641834079</v>
      </c>
      <c r="R120" s="6">
        <f t="shared" si="58"/>
        <v>8.2121834084398664</v>
      </c>
      <c r="S120" s="6">
        <f t="shared" si="59"/>
        <v>695.6892516006917</v>
      </c>
      <c r="T120" s="37"/>
      <c r="U120" s="6">
        <f t="shared" si="71"/>
        <v>0</v>
      </c>
      <c r="V120" s="6">
        <f t="shared" si="72"/>
        <v>0</v>
      </c>
      <c r="W120" s="6">
        <f t="shared" si="73"/>
        <v>0</v>
      </c>
      <c r="X120" s="6">
        <f t="shared" si="74"/>
        <v>0</v>
      </c>
      <c r="Z120" s="34">
        <v>109</v>
      </c>
      <c r="AA120" s="39">
        <f ca="1">AA119+31</f>
        <v>47583</v>
      </c>
      <c r="AB120" s="6">
        <f t="shared" si="61"/>
        <v>20.07010441223099</v>
      </c>
      <c r="AC120" s="6">
        <f t="shared" si="62"/>
        <v>6.1325319037372479</v>
      </c>
      <c r="AD120" s="6">
        <f t="shared" si="63"/>
        <v>13.937572508493741</v>
      </c>
      <c r="AE120" s="6">
        <f t="shared" si="64"/>
        <v>655.06590789920597</v>
      </c>
      <c r="AF120" s="37"/>
      <c r="AG120" s="6">
        <f t="shared" si="50"/>
        <v>0</v>
      </c>
      <c r="AH120" s="6">
        <f t="shared" si="66"/>
        <v>0</v>
      </c>
      <c r="AI120" s="6">
        <f t="shared" si="67"/>
        <v>0</v>
      </c>
      <c r="AJ120" s="6">
        <f t="shared" si="51"/>
        <v>0</v>
      </c>
    </row>
    <row r="121" spans="1:36" x14ac:dyDescent="0.2">
      <c r="A121" s="34">
        <v>110</v>
      </c>
      <c r="B121" s="39">
        <f ca="1">B120+31</f>
        <v>47614</v>
      </c>
      <c r="C121" s="6">
        <f t="shared" si="48"/>
        <v>43.410873964179245</v>
      </c>
      <c r="D121" s="6">
        <f t="shared" si="52"/>
        <v>33.764013083250532</v>
      </c>
      <c r="E121" s="6">
        <f t="shared" si="53"/>
        <v>9.6468608809287133</v>
      </c>
      <c r="F121" s="6">
        <f t="shared" si="54"/>
        <v>1437.3822712583797</v>
      </c>
      <c r="G121" s="37"/>
      <c r="H121" s="6">
        <f t="shared" si="55"/>
        <v>0</v>
      </c>
      <c r="I121" s="6">
        <f t="shared" si="68"/>
        <v>0</v>
      </c>
      <c r="J121" s="6">
        <f t="shared" si="70"/>
        <v>0</v>
      </c>
      <c r="K121" s="6">
        <f t="shared" si="69"/>
        <v>0</v>
      </c>
      <c r="N121" s="34">
        <v>110</v>
      </c>
      <c r="O121" s="39">
        <f ca="1">O120+31</f>
        <v>47614</v>
      </c>
      <c r="P121" s="6">
        <f t="shared" si="65"/>
        <v>20.870677548020751</v>
      </c>
      <c r="Q121" s="6">
        <f t="shared" si="57"/>
        <v>12.754302946012681</v>
      </c>
      <c r="R121" s="6">
        <f t="shared" si="58"/>
        <v>8.1163746020080705</v>
      </c>
      <c r="S121" s="6">
        <f t="shared" si="59"/>
        <v>687.57287699868368</v>
      </c>
      <c r="T121" s="37"/>
      <c r="U121" s="6">
        <f t="shared" si="71"/>
        <v>0</v>
      </c>
      <c r="V121" s="6">
        <f t="shared" si="72"/>
        <v>0</v>
      </c>
      <c r="W121" s="6">
        <f t="shared" si="73"/>
        <v>0</v>
      </c>
      <c r="X121" s="6">
        <f t="shared" si="74"/>
        <v>0</v>
      </c>
      <c r="Z121" s="34">
        <v>110</v>
      </c>
      <c r="AA121" s="39">
        <f ca="1">AA120+31</f>
        <v>47614</v>
      </c>
      <c r="AB121" s="6">
        <f t="shared" si="61"/>
        <v>19.65197723697618</v>
      </c>
      <c r="AC121" s="6">
        <f t="shared" si="62"/>
        <v>6.0047708224093883</v>
      </c>
      <c r="AD121" s="6">
        <f t="shared" si="63"/>
        <v>13.647206414566792</v>
      </c>
      <c r="AE121" s="6">
        <f t="shared" si="64"/>
        <v>641.4187014846392</v>
      </c>
      <c r="AF121" s="37"/>
      <c r="AG121" s="6">
        <f t="shared" si="50"/>
        <v>0</v>
      </c>
      <c r="AH121" s="6">
        <f t="shared" si="66"/>
        <v>0</v>
      </c>
      <c r="AI121" s="6">
        <f t="shared" si="67"/>
        <v>0</v>
      </c>
      <c r="AJ121" s="6">
        <f t="shared" si="51"/>
        <v>0</v>
      </c>
    </row>
    <row r="122" spans="1:36" x14ac:dyDescent="0.2">
      <c r="A122" s="34">
        <v>111</v>
      </c>
      <c r="B122" s="39">
        <f ca="1">B121+30</f>
        <v>47644</v>
      </c>
      <c r="C122" s="6">
        <f t="shared" si="48"/>
        <v>43.121468137751386</v>
      </c>
      <c r="D122" s="6">
        <f t="shared" si="52"/>
        <v>33.538919662695527</v>
      </c>
      <c r="E122" s="6">
        <f t="shared" si="53"/>
        <v>9.5825484750558587</v>
      </c>
      <c r="F122" s="6">
        <f t="shared" si="54"/>
        <v>1427.7997227833239</v>
      </c>
      <c r="G122" s="37"/>
      <c r="H122" s="6">
        <f t="shared" si="55"/>
        <v>0</v>
      </c>
      <c r="I122" s="6">
        <f t="shared" si="68"/>
        <v>0</v>
      </c>
      <c r="J122" s="6">
        <f t="shared" si="70"/>
        <v>0</v>
      </c>
      <c r="K122" s="6">
        <f t="shared" si="69"/>
        <v>0</v>
      </c>
      <c r="N122" s="34">
        <v>111</v>
      </c>
      <c r="O122" s="39">
        <f ca="1">O121+30</f>
        <v>47644</v>
      </c>
      <c r="P122" s="6">
        <f t="shared" si="65"/>
        <v>20.627186309960511</v>
      </c>
      <c r="Q122" s="6">
        <f t="shared" si="57"/>
        <v>12.605502744975867</v>
      </c>
      <c r="R122" s="6">
        <f t="shared" si="58"/>
        <v>8.0216835649846434</v>
      </c>
      <c r="S122" s="6">
        <f t="shared" si="59"/>
        <v>679.55119343369904</v>
      </c>
      <c r="T122" s="37"/>
      <c r="U122" s="6">
        <f t="shared" si="71"/>
        <v>0</v>
      </c>
      <c r="V122" s="6">
        <f t="shared" si="72"/>
        <v>0</v>
      </c>
      <c r="W122" s="6">
        <f t="shared" si="73"/>
        <v>0</v>
      </c>
      <c r="X122" s="6">
        <f t="shared" si="74"/>
        <v>0</v>
      </c>
      <c r="Z122" s="34">
        <v>111</v>
      </c>
      <c r="AA122" s="39">
        <f ca="1">AA121+30</f>
        <v>47644</v>
      </c>
      <c r="AB122" s="6">
        <f t="shared" si="61"/>
        <v>19.242561044539176</v>
      </c>
      <c r="AC122" s="6">
        <f t="shared" si="62"/>
        <v>5.8796714302758595</v>
      </c>
      <c r="AD122" s="6">
        <f t="shared" si="63"/>
        <v>13.362889614263317</v>
      </c>
      <c r="AE122" s="6">
        <f t="shared" si="64"/>
        <v>628.05581187037592</v>
      </c>
      <c r="AF122" s="37"/>
      <c r="AG122" s="6">
        <f t="shared" si="50"/>
        <v>0</v>
      </c>
      <c r="AH122" s="6">
        <f t="shared" si="66"/>
        <v>0</v>
      </c>
      <c r="AI122" s="6">
        <f t="shared" si="67"/>
        <v>0</v>
      </c>
      <c r="AJ122" s="6">
        <f t="shared" si="51"/>
        <v>0</v>
      </c>
    </row>
    <row r="123" spans="1:36" x14ac:dyDescent="0.2">
      <c r="A123" s="34">
        <v>112</v>
      </c>
      <c r="B123" s="39">
        <f ca="1">B122+31</f>
        <v>47675</v>
      </c>
      <c r="C123" s="6">
        <f t="shared" si="48"/>
        <v>42.833991683499718</v>
      </c>
      <c r="D123" s="6">
        <f t="shared" si="52"/>
        <v>33.315326864944225</v>
      </c>
      <c r="E123" s="6">
        <f t="shared" si="53"/>
        <v>9.518664818555493</v>
      </c>
      <c r="F123" s="6">
        <f t="shared" si="54"/>
        <v>1418.2810579647685</v>
      </c>
      <c r="G123" s="37"/>
      <c r="H123" s="6">
        <f t="shared" si="55"/>
        <v>0</v>
      </c>
      <c r="I123" s="6">
        <f t="shared" si="68"/>
        <v>0</v>
      </c>
      <c r="J123" s="6">
        <f t="shared" si="70"/>
        <v>0</v>
      </c>
      <c r="K123" s="6">
        <f t="shared" si="69"/>
        <v>0</v>
      </c>
      <c r="N123" s="34">
        <v>112</v>
      </c>
      <c r="O123" s="39">
        <f ca="1">O122+31</f>
        <v>47675</v>
      </c>
      <c r="P123" s="6">
        <f t="shared" si="65"/>
        <v>20.386535803010972</v>
      </c>
      <c r="Q123" s="6">
        <f t="shared" si="57"/>
        <v>12.458438546284482</v>
      </c>
      <c r="R123" s="6">
        <f t="shared" si="58"/>
        <v>7.92809725672649</v>
      </c>
      <c r="S123" s="6">
        <f t="shared" si="59"/>
        <v>671.62309617697258</v>
      </c>
      <c r="T123" s="37"/>
      <c r="U123" s="6">
        <f t="shared" si="71"/>
        <v>0</v>
      </c>
      <c r="V123" s="6">
        <f t="shared" si="72"/>
        <v>0</v>
      </c>
      <c r="W123" s="6">
        <f t="shared" si="73"/>
        <v>0</v>
      </c>
      <c r="X123" s="6">
        <f t="shared" si="74"/>
        <v>0</v>
      </c>
      <c r="Z123" s="34">
        <v>112</v>
      </c>
      <c r="AA123" s="39">
        <f ca="1">AA122+31</f>
        <v>47675</v>
      </c>
      <c r="AB123" s="6">
        <f t="shared" si="61"/>
        <v>18.841674356111277</v>
      </c>
      <c r="AC123" s="6">
        <f t="shared" si="62"/>
        <v>5.757178275478446</v>
      </c>
      <c r="AD123" s="6">
        <f t="shared" si="63"/>
        <v>13.084496080632832</v>
      </c>
      <c r="AE123" s="6">
        <f t="shared" si="64"/>
        <v>614.97131578974313</v>
      </c>
      <c r="AF123" s="37"/>
      <c r="AG123" s="6">
        <f t="shared" si="50"/>
        <v>0</v>
      </c>
      <c r="AH123" s="6">
        <f t="shared" si="66"/>
        <v>0</v>
      </c>
      <c r="AI123" s="6">
        <f t="shared" si="67"/>
        <v>0</v>
      </c>
      <c r="AJ123" s="6">
        <f t="shared" si="51"/>
        <v>0</v>
      </c>
    </row>
    <row r="124" spans="1:36" x14ac:dyDescent="0.2">
      <c r="A124" s="34">
        <v>113</v>
      </c>
      <c r="B124" s="39">
        <f ca="1">B123+31</f>
        <v>47706</v>
      </c>
      <c r="C124" s="6">
        <f t="shared" si="48"/>
        <v>42.548431738943052</v>
      </c>
      <c r="D124" s="6">
        <f t="shared" si="52"/>
        <v>33.093224685844596</v>
      </c>
      <c r="E124" s="6">
        <f t="shared" si="53"/>
        <v>9.4552070530984551</v>
      </c>
      <c r="F124" s="6">
        <f t="shared" si="54"/>
        <v>1408.8258509116699</v>
      </c>
      <c r="G124" s="37"/>
      <c r="H124" s="6">
        <f t="shared" si="55"/>
        <v>0</v>
      </c>
      <c r="I124" s="6">
        <f t="shared" si="68"/>
        <v>0</v>
      </c>
      <c r="J124" s="6">
        <f t="shared" si="70"/>
        <v>0</v>
      </c>
      <c r="K124" s="6">
        <f t="shared" si="69"/>
        <v>0</v>
      </c>
      <c r="N124" s="34">
        <v>113</v>
      </c>
      <c r="O124" s="39">
        <f ca="1">O123+31</f>
        <v>47706</v>
      </c>
      <c r="P124" s="6">
        <f t="shared" si="65"/>
        <v>20.148692885309178</v>
      </c>
      <c r="Q124" s="6">
        <f t="shared" si="57"/>
        <v>12.313090096577831</v>
      </c>
      <c r="R124" s="6">
        <f t="shared" si="58"/>
        <v>7.8356027887313466</v>
      </c>
      <c r="S124" s="6">
        <f t="shared" si="59"/>
        <v>663.78749338824127</v>
      </c>
      <c r="T124" s="37"/>
      <c r="U124" s="6">
        <f t="shared" si="71"/>
        <v>0</v>
      </c>
      <c r="V124" s="6">
        <f t="shared" si="72"/>
        <v>0</v>
      </c>
      <c r="W124" s="6">
        <f t="shared" si="73"/>
        <v>0</v>
      </c>
      <c r="X124" s="6">
        <f t="shared" si="74"/>
        <v>0</v>
      </c>
      <c r="Z124" s="34">
        <v>113</v>
      </c>
      <c r="AA124" s="39">
        <f ca="1">AA123+31</f>
        <v>47706</v>
      </c>
      <c r="AB124" s="6">
        <f t="shared" si="61"/>
        <v>18.449139473692295</v>
      </c>
      <c r="AC124" s="6">
        <f t="shared" si="62"/>
        <v>5.6372370614059788</v>
      </c>
      <c r="AD124" s="6">
        <f t="shared" si="63"/>
        <v>12.811902412286315</v>
      </c>
      <c r="AE124" s="6">
        <f t="shared" si="64"/>
        <v>602.15941337745676</v>
      </c>
      <c r="AF124" s="37"/>
      <c r="AG124" s="6">
        <f t="shared" si="50"/>
        <v>0</v>
      </c>
      <c r="AH124" s="6">
        <f t="shared" si="66"/>
        <v>0</v>
      </c>
      <c r="AI124" s="6">
        <f t="shared" si="67"/>
        <v>0</v>
      </c>
      <c r="AJ124" s="6">
        <f t="shared" si="51"/>
        <v>0</v>
      </c>
    </row>
    <row r="125" spans="1:36" x14ac:dyDescent="0.2">
      <c r="A125" s="34">
        <v>114</v>
      </c>
      <c r="B125" s="39">
        <f ca="1">B124+30</f>
        <v>47736</v>
      </c>
      <c r="C125" s="6">
        <f t="shared" si="48"/>
        <v>42.264775527350096</v>
      </c>
      <c r="D125" s="6">
        <f t="shared" si="52"/>
        <v>32.872603187938964</v>
      </c>
      <c r="E125" s="6">
        <f t="shared" si="53"/>
        <v>9.3921723394111325</v>
      </c>
      <c r="F125" s="6">
        <f t="shared" si="54"/>
        <v>1399.4336785722587</v>
      </c>
      <c r="G125" s="37"/>
      <c r="H125" s="6">
        <f t="shared" si="55"/>
        <v>0</v>
      </c>
      <c r="I125" s="6">
        <f t="shared" si="68"/>
        <v>0</v>
      </c>
      <c r="J125" s="6">
        <f t="shared" si="70"/>
        <v>0</v>
      </c>
      <c r="K125" s="6">
        <f t="shared" si="69"/>
        <v>0</v>
      </c>
      <c r="N125" s="34">
        <v>114</v>
      </c>
      <c r="O125" s="39">
        <f ca="1">O124+30</f>
        <v>47736</v>
      </c>
      <c r="P125" s="6">
        <f t="shared" si="65"/>
        <v>19.913624801647238</v>
      </c>
      <c r="Q125" s="6">
        <f t="shared" si="57"/>
        <v>12.169437378784423</v>
      </c>
      <c r="R125" s="6">
        <f t="shared" si="58"/>
        <v>7.7441874228628151</v>
      </c>
      <c r="S125" s="6">
        <f t="shared" si="59"/>
        <v>656.04330596537841</v>
      </c>
      <c r="T125" s="37"/>
      <c r="U125" s="6">
        <f t="shared" si="71"/>
        <v>0</v>
      </c>
      <c r="V125" s="6">
        <f t="shared" si="72"/>
        <v>0</v>
      </c>
      <c r="W125" s="6">
        <f t="shared" si="73"/>
        <v>0</v>
      </c>
      <c r="X125" s="6">
        <f t="shared" si="74"/>
        <v>0</v>
      </c>
      <c r="Z125" s="34">
        <v>114</v>
      </c>
      <c r="AA125" s="39">
        <f ca="1">AA124+30</f>
        <v>47736</v>
      </c>
      <c r="AB125" s="6">
        <f t="shared" si="61"/>
        <v>18.064782401323701</v>
      </c>
      <c r="AC125" s="6">
        <f t="shared" si="62"/>
        <v>5.5197946226266872</v>
      </c>
      <c r="AD125" s="6">
        <f t="shared" si="63"/>
        <v>12.544987778697013</v>
      </c>
      <c r="AE125" s="6">
        <f t="shared" si="64"/>
        <v>589.61442559875979</v>
      </c>
      <c r="AF125" s="37"/>
      <c r="AG125" s="6">
        <f t="shared" si="50"/>
        <v>0</v>
      </c>
      <c r="AH125" s="6">
        <f t="shared" si="66"/>
        <v>0</v>
      </c>
      <c r="AI125" s="6">
        <f t="shared" si="67"/>
        <v>0</v>
      </c>
      <c r="AJ125" s="6">
        <f t="shared" si="51"/>
        <v>0</v>
      </c>
    </row>
    <row r="126" spans="1:36" x14ac:dyDescent="0.2">
      <c r="A126" s="34">
        <v>115</v>
      </c>
      <c r="B126" s="39">
        <f ca="1">B125+31</f>
        <v>47767</v>
      </c>
      <c r="C126" s="6">
        <f t="shared" si="48"/>
        <v>41.983010357167757</v>
      </c>
      <c r="D126" s="6">
        <f t="shared" si="52"/>
        <v>32.65345250001937</v>
      </c>
      <c r="E126" s="6">
        <f t="shared" si="53"/>
        <v>9.3295578571483873</v>
      </c>
      <c r="F126" s="6">
        <f t="shared" si="54"/>
        <v>1390.1041207151104</v>
      </c>
      <c r="G126" s="37"/>
      <c r="H126" s="6">
        <f t="shared" si="55"/>
        <v>0</v>
      </c>
      <c r="I126" s="6">
        <f t="shared" si="68"/>
        <v>0</v>
      </c>
      <c r="J126" s="6">
        <f t="shared" si="70"/>
        <v>0</v>
      </c>
      <c r="K126" s="6">
        <f t="shared" si="69"/>
        <v>0</v>
      </c>
      <c r="N126" s="34">
        <v>115</v>
      </c>
      <c r="O126" s="39">
        <f ca="1">O125+31</f>
        <v>47767</v>
      </c>
      <c r="P126" s="6">
        <f t="shared" si="65"/>
        <v>19.68129917896135</v>
      </c>
      <c r="Q126" s="6">
        <f t="shared" si="57"/>
        <v>12.027460609365271</v>
      </c>
      <c r="R126" s="6">
        <f t="shared" si="58"/>
        <v>7.6538385695960791</v>
      </c>
      <c r="S126" s="6">
        <f t="shared" si="59"/>
        <v>648.38946739578228</v>
      </c>
      <c r="T126" s="37"/>
      <c r="U126" s="6">
        <f t="shared" si="71"/>
        <v>0</v>
      </c>
      <c r="V126" s="6">
        <f t="shared" si="72"/>
        <v>0</v>
      </c>
      <c r="W126" s="6">
        <f t="shared" si="73"/>
        <v>0</v>
      </c>
      <c r="X126" s="6">
        <f t="shared" si="74"/>
        <v>0</v>
      </c>
      <c r="Z126" s="34">
        <v>115</v>
      </c>
      <c r="AA126" s="39">
        <f ca="1">AA125+31</f>
        <v>47767</v>
      </c>
      <c r="AB126" s="6">
        <f t="shared" si="61"/>
        <v>17.688432767962794</v>
      </c>
      <c r="AC126" s="6">
        <f t="shared" si="62"/>
        <v>5.4047989013219651</v>
      </c>
      <c r="AD126" s="6">
        <f t="shared" si="63"/>
        <v>12.28363386664083</v>
      </c>
      <c r="AE126" s="6">
        <f t="shared" si="64"/>
        <v>577.330791732119</v>
      </c>
      <c r="AF126" s="37"/>
      <c r="AG126" s="6">
        <f t="shared" si="50"/>
        <v>0</v>
      </c>
      <c r="AH126" s="6">
        <f t="shared" si="66"/>
        <v>0</v>
      </c>
      <c r="AI126" s="6">
        <f t="shared" si="67"/>
        <v>0</v>
      </c>
      <c r="AJ126" s="6">
        <f t="shared" si="51"/>
        <v>0</v>
      </c>
    </row>
    <row r="127" spans="1:36" x14ac:dyDescent="0.2">
      <c r="A127" s="34">
        <v>116</v>
      </c>
      <c r="B127" s="39">
        <f ca="1">B126+31</f>
        <v>47798</v>
      </c>
      <c r="C127" s="6">
        <f t="shared" si="48"/>
        <v>41.703123621453308</v>
      </c>
      <c r="D127" s="6">
        <f t="shared" si="52"/>
        <v>32.435762816685909</v>
      </c>
      <c r="E127" s="6">
        <f t="shared" si="53"/>
        <v>9.2673608047673994</v>
      </c>
      <c r="F127" s="6">
        <f t="shared" si="54"/>
        <v>1380.8367599103431</v>
      </c>
      <c r="G127" s="37"/>
      <c r="H127" s="6">
        <f t="shared" si="55"/>
        <v>0</v>
      </c>
      <c r="I127" s="6">
        <f t="shared" si="68"/>
        <v>0</v>
      </c>
      <c r="J127" s="6">
        <f t="shared" si="70"/>
        <v>0</v>
      </c>
      <c r="K127" s="6">
        <f t="shared" si="69"/>
        <v>0</v>
      </c>
      <c r="N127" s="34">
        <v>116</v>
      </c>
      <c r="O127" s="39">
        <f ca="1">O126+31</f>
        <v>47798</v>
      </c>
      <c r="P127" s="6">
        <f t="shared" si="65"/>
        <v>19.451684021873469</v>
      </c>
      <c r="Q127" s="6">
        <f t="shared" si="57"/>
        <v>11.887140235589342</v>
      </c>
      <c r="R127" s="6">
        <f t="shared" si="58"/>
        <v>7.5645437862841263</v>
      </c>
      <c r="S127" s="6">
        <f t="shared" si="59"/>
        <v>640.82492360949811</v>
      </c>
      <c r="T127" s="37"/>
      <c r="U127" s="6">
        <f t="shared" si="71"/>
        <v>0</v>
      </c>
      <c r="V127" s="6">
        <f t="shared" si="72"/>
        <v>0</v>
      </c>
      <c r="W127" s="6">
        <f t="shared" si="73"/>
        <v>0</v>
      </c>
      <c r="X127" s="6">
        <f t="shared" si="74"/>
        <v>0</v>
      </c>
      <c r="Z127" s="34">
        <v>116</v>
      </c>
      <c r="AA127" s="39">
        <f ca="1">AA126+31</f>
        <v>47798</v>
      </c>
      <c r="AB127" s="6">
        <f t="shared" si="61"/>
        <v>17.319923751963568</v>
      </c>
      <c r="AC127" s="6">
        <f t="shared" si="62"/>
        <v>5.2921989242110907</v>
      </c>
      <c r="AD127" s="6">
        <f t="shared" si="63"/>
        <v>12.027724827752477</v>
      </c>
      <c r="AE127" s="6">
        <f t="shared" si="64"/>
        <v>565.30306690436657</v>
      </c>
      <c r="AF127" s="37"/>
      <c r="AG127" s="6">
        <f t="shared" si="50"/>
        <v>0</v>
      </c>
      <c r="AH127" s="6">
        <f t="shared" si="66"/>
        <v>0</v>
      </c>
      <c r="AI127" s="6">
        <f t="shared" si="67"/>
        <v>0</v>
      </c>
      <c r="AJ127" s="6">
        <f t="shared" si="51"/>
        <v>0</v>
      </c>
    </row>
    <row r="128" spans="1:36" x14ac:dyDescent="0.2">
      <c r="A128" s="34">
        <v>117</v>
      </c>
      <c r="B128" s="39">
        <f ca="1">B127+30</f>
        <v>47828</v>
      </c>
      <c r="C128" s="6">
        <f t="shared" si="48"/>
        <v>41.425102797310288</v>
      </c>
      <c r="D128" s="6">
        <f t="shared" si="52"/>
        <v>32.219524397908003</v>
      </c>
      <c r="E128" s="6">
        <f t="shared" si="53"/>
        <v>9.2055783994022846</v>
      </c>
      <c r="F128" s="6">
        <f t="shared" si="54"/>
        <v>1371.6311815109407</v>
      </c>
      <c r="G128" s="37"/>
      <c r="H128" s="6">
        <f t="shared" si="55"/>
        <v>0</v>
      </c>
      <c r="I128" s="6">
        <f t="shared" si="68"/>
        <v>0</v>
      </c>
      <c r="J128" s="6">
        <f t="shared" si="70"/>
        <v>0</v>
      </c>
      <c r="K128" s="6">
        <f t="shared" si="69"/>
        <v>0</v>
      </c>
      <c r="N128" s="34">
        <v>117</v>
      </c>
      <c r="O128" s="39">
        <f ca="1">O127+30</f>
        <v>47828</v>
      </c>
      <c r="P128" s="6">
        <f t="shared" si="65"/>
        <v>19.224747708284944</v>
      </c>
      <c r="Q128" s="6">
        <f t="shared" si="57"/>
        <v>11.748456932840799</v>
      </c>
      <c r="R128" s="6">
        <f t="shared" si="58"/>
        <v>7.476290775444145</v>
      </c>
      <c r="S128" s="6">
        <f t="shared" si="59"/>
        <v>633.348632834054</v>
      </c>
      <c r="T128" s="37"/>
      <c r="U128" s="6">
        <f t="shared" si="71"/>
        <v>0</v>
      </c>
      <c r="V128" s="6">
        <f t="shared" si="72"/>
        <v>0</v>
      </c>
      <c r="W128" s="6">
        <f t="shared" si="73"/>
        <v>0</v>
      </c>
      <c r="X128" s="6">
        <f t="shared" si="74"/>
        <v>0</v>
      </c>
      <c r="Z128" s="34">
        <v>117</v>
      </c>
      <c r="AA128" s="39">
        <f ca="1">AA127+30</f>
        <v>47828</v>
      </c>
      <c r="AB128" s="6">
        <f t="shared" si="61"/>
        <v>16.959092007130998</v>
      </c>
      <c r="AC128" s="6">
        <f t="shared" si="62"/>
        <v>5.1819447799566936</v>
      </c>
      <c r="AD128" s="6">
        <f t="shared" si="63"/>
        <v>11.777147227174304</v>
      </c>
      <c r="AE128" s="6">
        <f t="shared" si="64"/>
        <v>553.52591967719229</v>
      </c>
      <c r="AF128" s="37"/>
      <c r="AG128" s="6">
        <f t="shared" si="50"/>
        <v>0</v>
      </c>
      <c r="AH128" s="6">
        <f t="shared" si="66"/>
        <v>0</v>
      </c>
      <c r="AI128" s="6">
        <f t="shared" si="67"/>
        <v>0</v>
      </c>
      <c r="AJ128" s="6">
        <f t="shared" si="51"/>
        <v>0</v>
      </c>
    </row>
    <row r="129" spans="1:36" x14ac:dyDescent="0.2">
      <c r="A129" s="34">
        <v>118</v>
      </c>
      <c r="B129" s="39">
        <f ca="1">B128+31</f>
        <v>47859</v>
      </c>
      <c r="C129" s="6">
        <f t="shared" si="48"/>
        <v>41.14893544532822</v>
      </c>
      <c r="D129" s="6">
        <f t="shared" si="52"/>
        <v>32.004727568588621</v>
      </c>
      <c r="E129" s="6">
        <f t="shared" si="53"/>
        <v>9.1442078767395998</v>
      </c>
      <c r="F129" s="6">
        <f t="shared" si="54"/>
        <v>1362.4869736342011</v>
      </c>
      <c r="G129" s="37"/>
      <c r="H129" s="6">
        <f t="shared" si="55"/>
        <v>0</v>
      </c>
      <c r="I129" s="6">
        <f t="shared" si="68"/>
        <v>0</v>
      </c>
      <c r="J129" s="6">
        <f t="shared" si="70"/>
        <v>0</v>
      </c>
      <c r="K129" s="6">
        <f t="shared" si="69"/>
        <v>0</v>
      </c>
      <c r="N129" s="34">
        <v>118</v>
      </c>
      <c r="O129" s="39">
        <f ca="1">O128+31</f>
        <v>47859</v>
      </c>
      <c r="P129" s="6">
        <f t="shared" si="65"/>
        <v>19.00045898502162</v>
      </c>
      <c r="Q129" s="6">
        <f t="shared" si="57"/>
        <v>11.611391601957656</v>
      </c>
      <c r="R129" s="6">
        <f t="shared" si="58"/>
        <v>7.3890673830639635</v>
      </c>
      <c r="S129" s="6">
        <f t="shared" si="59"/>
        <v>625.95956545099</v>
      </c>
      <c r="T129" s="37"/>
      <c r="U129" s="6">
        <f t="shared" si="71"/>
        <v>0</v>
      </c>
      <c r="V129" s="6">
        <f t="shared" si="72"/>
        <v>0</v>
      </c>
      <c r="W129" s="6">
        <f t="shared" si="73"/>
        <v>0</v>
      </c>
      <c r="X129" s="6">
        <f t="shared" si="74"/>
        <v>0</v>
      </c>
      <c r="Z129" s="34">
        <v>118</v>
      </c>
      <c r="AA129" s="39">
        <f ca="1">AA128+31</f>
        <v>47859</v>
      </c>
      <c r="AB129" s="6">
        <f t="shared" si="61"/>
        <v>16.605777590315768</v>
      </c>
      <c r="AC129" s="6">
        <f t="shared" si="62"/>
        <v>5.0739875970409294</v>
      </c>
      <c r="AD129" s="6">
        <f t="shared" si="63"/>
        <v>11.531789993274838</v>
      </c>
      <c r="AE129" s="6">
        <f t="shared" si="64"/>
        <v>541.99412968391744</v>
      </c>
      <c r="AF129" s="37"/>
      <c r="AG129" s="6">
        <f t="shared" si="50"/>
        <v>0</v>
      </c>
      <c r="AH129" s="6">
        <f t="shared" si="66"/>
        <v>0</v>
      </c>
      <c r="AI129" s="6">
        <f t="shared" si="67"/>
        <v>0</v>
      </c>
      <c r="AJ129" s="6">
        <f t="shared" si="51"/>
        <v>0</v>
      </c>
    </row>
    <row r="130" spans="1:36" x14ac:dyDescent="0.2">
      <c r="A130" s="34">
        <v>119</v>
      </c>
      <c r="B130" s="39">
        <f ca="1">B129+31</f>
        <v>47890</v>
      </c>
      <c r="C130" s="6">
        <f t="shared" si="48"/>
        <v>40.874609209026033</v>
      </c>
      <c r="D130" s="6">
        <f t="shared" si="52"/>
        <v>31.79136271813136</v>
      </c>
      <c r="E130" s="6">
        <f t="shared" si="53"/>
        <v>9.0832464908946733</v>
      </c>
      <c r="F130" s="6">
        <f t="shared" si="54"/>
        <v>1353.4037271433065</v>
      </c>
      <c r="G130" s="37"/>
      <c r="H130" s="6">
        <f t="shared" si="55"/>
        <v>0</v>
      </c>
      <c r="I130" s="6">
        <f t="shared" si="68"/>
        <v>0</v>
      </c>
      <c r="J130" s="6">
        <f t="shared" si="70"/>
        <v>0</v>
      </c>
      <c r="K130" s="6">
        <f t="shared" si="69"/>
        <v>0</v>
      </c>
      <c r="N130" s="34">
        <v>119</v>
      </c>
      <c r="O130" s="39">
        <f ca="1">O129+31</f>
        <v>47890</v>
      </c>
      <c r="P130" s="6">
        <f t="shared" si="65"/>
        <v>18.778786963529701</v>
      </c>
      <c r="Q130" s="6">
        <f t="shared" si="57"/>
        <v>11.475925366601484</v>
      </c>
      <c r="R130" s="6">
        <f t="shared" si="58"/>
        <v>7.3028615969282171</v>
      </c>
      <c r="S130" s="6">
        <f t="shared" si="59"/>
        <v>618.65670385406179</v>
      </c>
      <c r="T130" s="37"/>
      <c r="U130" s="6">
        <f t="shared" si="71"/>
        <v>0</v>
      </c>
      <c r="V130" s="6">
        <f t="shared" si="72"/>
        <v>0</v>
      </c>
      <c r="W130" s="6">
        <f t="shared" si="73"/>
        <v>0</v>
      </c>
      <c r="X130" s="6">
        <f t="shared" si="74"/>
        <v>0</v>
      </c>
      <c r="Z130" s="34">
        <v>119</v>
      </c>
      <c r="AA130" s="39">
        <f ca="1">AA129+31</f>
        <v>47890</v>
      </c>
      <c r="AB130" s="6">
        <f t="shared" si="61"/>
        <v>16.259823890517524</v>
      </c>
      <c r="AC130" s="6">
        <f t="shared" si="62"/>
        <v>4.9682795221025762</v>
      </c>
      <c r="AD130" s="6">
        <f t="shared" si="63"/>
        <v>11.291544368414947</v>
      </c>
      <c r="AE130" s="6">
        <f t="shared" si="64"/>
        <v>530.70258531550246</v>
      </c>
      <c r="AF130" s="37"/>
      <c r="AG130" s="6">
        <f t="shared" si="50"/>
        <v>0</v>
      </c>
      <c r="AH130" s="6">
        <f t="shared" si="66"/>
        <v>0</v>
      </c>
      <c r="AI130" s="6">
        <f t="shared" si="67"/>
        <v>0</v>
      </c>
      <c r="AJ130" s="6">
        <f t="shared" si="51"/>
        <v>0</v>
      </c>
    </row>
    <row r="131" spans="1:36" x14ac:dyDescent="0.2">
      <c r="A131" s="34">
        <v>120</v>
      </c>
      <c r="B131" s="39">
        <f ca="1">B130+30</f>
        <v>47920</v>
      </c>
      <c r="C131" s="6">
        <f t="shared" si="48"/>
        <v>40.602111814299192</v>
      </c>
      <c r="D131" s="6">
        <f t="shared" si="52"/>
        <v>31.579420300010486</v>
      </c>
      <c r="E131" s="6">
        <f t="shared" si="53"/>
        <v>9.0226915142887059</v>
      </c>
      <c r="F131" s="6">
        <f t="shared" si="54"/>
        <v>1344.3810356290178</v>
      </c>
      <c r="G131" s="37"/>
      <c r="H131" s="6">
        <f t="shared" si="55"/>
        <v>0</v>
      </c>
      <c r="I131" s="6">
        <f t="shared" si="68"/>
        <v>0</v>
      </c>
      <c r="J131" s="6">
        <f t="shared" si="70"/>
        <v>0</v>
      </c>
      <c r="K131" s="6">
        <f t="shared" si="69"/>
        <v>0</v>
      </c>
      <c r="N131" s="34">
        <v>120</v>
      </c>
      <c r="O131" s="39">
        <f ca="1">O130+30</f>
        <v>47920</v>
      </c>
      <c r="P131" s="6">
        <f t="shared" si="65"/>
        <v>18.559701115621852</v>
      </c>
      <c r="Q131" s="6">
        <f t="shared" si="57"/>
        <v>11.3420395706578</v>
      </c>
      <c r="R131" s="6">
        <f t="shared" si="58"/>
        <v>7.2176615449640522</v>
      </c>
      <c r="S131" s="6">
        <f t="shared" si="59"/>
        <v>611.43904230909777</v>
      </c>
      <c r="T131" s="37"/>
      <c r="U131" s="6">
        <f t="shared" si="71"/>
        <v>0</v>
      </c>
      <c r="V131" s="6">
        <f t="shared" si="72"/>
        <v>0</v>
      </c>
      <c r="W131" s="6">
        <f t="shared" si="73"/>
        <v>0</v>
      </c>
      <c r="X131" s="6">
        <f t="shared" si="74"/>
        <v>0</v>
      </c>
      <c r="Z131" s="34">
        <v>120</v>
      </c>
      <c r="AA131" s="39">
        <f ca="1">AA130+30</f>
        <v>47920</v>
      </c>
      <c r="AB131" s="6">
        <f t="shared" si="61"/>
        <v>15.921077559465074</v>
      </c>
      <c r="AC131" s="6">
        <f t="shared" si="62"/>
        <v>4.8647736987254389</v>
      </c>
      <c r="AD131" s="6">
        <f t="shared" si="63"/>
        <v>11.056303860739636</v>
      </c>
      <c r="AE131" s="6">
        <f t="shared" si="64"/>
        <v>519.64628145476286</v>
      </c>
      <c r="AF131" s="37"/>
      <c r="AG131" s="6">
        <f t="shared" si="50"/>
        <v>0</v>
      </c>
      <c r="AH131" s="6">
        <f t="shared" si="66"/>
        <v>0</v>
      </c>
      <c r="AI131" s="6">
        <f t="shared" si="67"/>
        <v>0</v>
      </c>
      <c r="AJ131" s="6">
        <f t="shared" si="51"/>
        <v>0</v>
      </c>
    </row>
    <row r="132" spans="1:36" x14ac:dyDescent="0.2">
      <c r="A132" s="34">
        <v>121</v>
      </c>
      <c r="B132" s="39">
        <f ca="1">B131+31</f>
        <v>47951</v>
      </c>
      <c r="C132" s="6">
        <f t="shared" si="48"/>
        <v>40.331431068870529</v>
      </c>
      <c r="D132" s="6">
        <f t="shared" si="52"/>
        <v>31.368890831343752</v>
      </c>
      <c r="E132" s="6">
        <f t="shared" si="53"/>
        <v>8.9625402375267775</v>
      </c>
      <c r="F132" s="6">
        <f t="shared" si="54"/>
        <v>1335.418495391491</v>
      </c>
      <c r="G132" s="37"/>
      <c r="H132" s="6">
        <f t="shared" si="55"/>
        <v>0</v>
      </c>
      <c r="I132" s="6">
        <f t="shared" si="68"/>
        <v>0</v>
      </c>
      <c r="J132" s="6">
        <f t="shared" si="70"/>
        <v>0</v>
      </c>
      <c r="K132" s="6">
        <f t="shared" si="69"/>
        <v>0</v>
      </c>
      <c r="N132" s="34">
        <v>121</v>
      </c>
      <c r="O132" s="39">
        <f ca="1">O131+31</f>
        <v>47951</v>
      </c>
      <c r="P132" s="6">
        <f t="shared" si="65"/>
        <v>18.343171269272933</v>
      </c>
      <c r="Q132" s="6">
        <f t="shared" si="57"/>
        <v>11.209715775666792</v>
      </c>
      <c r="R132" s="6">
        <f t="shared" si="58"/>
        <v>7.1334554936061405</v>
      </c>
      <c r="S132" s="6">
        <f t="shared" si="59"/>
        <v>604.30558681549167</v>
      </c>
      <c r="T132" s="37"/>
      <c r="U132" s="6">
        <f t="shared" si="71"/>
        <v>0</v>
      </c>
      <c r="V132" s="6">
        <f t="shared" si="72"/>
        <v>0</v>
      </c>
      <c r="W132" s="6">
        <f t="shared" si="73"/>
        <v>0</v>
      </c>
      <c r="X132" s="6">
        <f t="shared" si="74"/>
        <v>0</v>
      </c>
      <c r="Z132" s="34">
        <v>121</v>
      </c>
      <c r="AA132" s="39">
        <f ca="1">AA131+31</f>
        <v>47951</v>
      </c>
      <c r="AB132" s="6">
        <f t="shared" si="61"/>
        <v>15.589388443642886</v>
      </c>
      <c r="AC132" s="6">
        <f t="shared" si="62"/>
        <v>4.7634242466686594</v>
      </c>
      <c r="AD132" s="6">
        <f t="shared" si="63"/>
        <v>10.825964196974226</v>
      </c>
      <c r="AE132" s="6">
        <f t="shared" si="64"/>
        <v>508.82031725778864</v>
      </c>
      <c r="AF132" s="37"/>
      <c r="AG132" s="6">
        <f t="shared" si="50"/>
        <v>0</v>
      </c>
      <c r="AH132" s="6">
        <f t="shared" si="66"/>
        <v>0</v>
      </c>
      <c r="AI132" s="6">
        <f t="shared" si="67"/>
        <v>0</v>
      </c>
      <c r="AJ132" s="6">
        <f t="shared" si="51"/>
        <v>0</v>
      </c>
    </row>
    <row r="133" spans="1:36" x14ac:dyDescent="0.2">
      <c r="A133" s="34">
        <v>122</v>
      </c>
      <c r="B133" s="39">
        <f ca="1">B132+31</f>
        <v>47982</v>
      </c>
      <c r="C133" s="6">
        <f t="shared" si="48"/>
        <v>40.062554861744729</v>
      </c>
      <c r="D133" s="6">
        <f t="shared" si="52"/>
        <v>31.159764892468125</v>
      </c>
      <c r="E133" s="6">
        <f t="shared" si="53"/>
        <v>8.9027899692766042</v>
      </c>
      <c r="F133" s="6">
        <f t="shared" si="54"/>
        <v>1326.5157054222143</v>
      </c>
      <c r="G133" s="37"/>
      <c r="H133" s="6">
        <f t="shared" si="55"/>
        <v>0</v>
      </c>
      <c r="I133" s="6">
        <f t="shared" si="68"/>
        <v>0</v>
      </c>
      <c r="J133" s="6">
        <f t="shared" si="70"/>
        <v>0</v>
      </c>
      <c r="K133" s="6">
        <f t="shared" si="69"/>
        <v>0</v>
      </c>
      <c r="N133" s="34">
        <v>122</v>
      </c>
      <c r="O133" s="39">
        <f ca="1">O132+31</f>
        <v>47982</v>
      </c>
      <c r="P133" s="6">
        <f t="shared" si="65"/>
        <v>18.129167604464751</v>
      </c>
      <c r="Q133" s="6">
        <f t="shared" si="57"/>
        <v>11.078935758284015</v>
      </c>
      <c r="R133" s="6">
        <f t="shared" si="58"/>
        <v>7.0502318461807363</v>
      </c>
      <c r="S133" s="6">
        <f t="shared" si="59"/>
        <v>597.25535496931093</v>
      </c>
      <c r="T133" s="37"/>
      <c r="U133" s="6">
        <f t="shared" si="71"/>
        <v>0</v>
      </c>
      <c r="V133" s="6">
        <f t="shared" si="72"/>
        <v>0</v>
      </c>
      <c r="W133" s="6">
        <f t="shared" si="73"/>
        <v>0</v>
      </c>
      <c r="X133" s="6">
        <f t="shared" si="74"/>
        <v>0</v>
      </c>
      <c r="Z133" s="34">
        <v>122</v>
      </c>
      <c r="AA133" s="39">
        <f ca="1">AA132+31</f>
        <v>47982</v>
      </c>
      <c r="AB133" s="6">
        <f t="shared" si="61"/>
        <v>15.264609517733659</v>
      </c>
      <c r="AC133" s="6">
        <f t="shared" si="62"/>
        <v>4.6641862415297295</v>
      </c>
      <c r="AD133" s="6">
        <f t="shared" si="63"/>
        <v>10.60042327620393</v>
      </c>
      <c r="AE133" s="6">
        <f t="shared" si="64"/>
        <v>498.21989398158473</v>
      </c>
      <c r="AF133" s="37"/>
      <c r="AG133" s="6">
        <f t="shared" si="50"/>
        <v>0</v>
      </c>
      <c r="AH133" s="6">
        <f t="shared" si="66"/>
        <v>0</v>
      </c>
      <c r="AI133" s="6">
        <f t="shared" si="67"/>
        <v>0</v>
      </c>
      <c r="AJ133" s="6">
        <f t="shared" si="51"/>
        <v>0</v>
      </c>
    </row>
    <row r="134" spans="1:36" x14ac:dyDescent="0.2">
      <c r="A134" s="34">
        <v>123</v>
      </c>
      <c r="B134" s="39">
        <f ca="1">B133+30</f>
        <v>48012</v>
      </c>
      <c r="C134" s="6">
        <f t="shared" si="48"/>
        <v>39.795471162666431</v>
      </c>
      <c r="D134" s="6">
        <f t="shared" si="52"/>
        <v>30.952033126518334</v>
      </c>
      <c r="E134" s="6">
        <f t="shared" si="53"/>
        <v>8.8434380361480969</v>
      </c>
      <c r="F134" s="6">
        <f t="shared" si="54"/>
        <v>1317.6722673860661</v>
      </c>
      <c r="G134" s="37"/>
      <c r="H134" s="6">
        <f t="shared" si="55"/>
        <v>0</v>
      </c>
      <c r="I134" s="6">
        <f t="shared" si="68"/>
        <v>0</v>
      </c>
      <c r="J134" s="6">
        <f t="shared" si="70"/>
        <v>0</v>
      </c>
      <c r="K134" s="6">
        <f t="shared" si="69"/>
        <v>0</v>
      </c>
      <c r="N134" s="34">
        <v>123</v>
      </c>
      <c r="O134" s="39">
        <f ca="1">O133+30</f>
        <v>48012</v>
      </c>
      <c r="P134" s="6">
        <f t="shared" si="65"/>
        <v>17.917660649079327</v>
      </c>
      <c r="Q134" s="6">
        <f t="shared" si="57"/>
        <v>10.9496815077707</v>
      </c>
      <c r="R134" s="6">
        <f t="shared" si="58"/>
        <v>6.9679791413086267</v>
      </c>
      <c r="S134" s="6">
        <f t="shared" si="59"/>
        <v>590.28737582800227</v>
      </c>
      <c r="T134" s="37"/>
      <c r="U134" s="6">
        <f t="shared" si="71"/>
        <v>0</v>
      </c>
      <c r="V134" s="6">
        <f t="shared" si="72"/>
        <v>0</v>
      </c>
      <c r="W134" s="6">
        <f t="shared" si="73"/>
        <v>0</v>
      </c>
      <c r="X134" s="6">
        <f t="shared" si="74"/>
        <v>0</v>
      </c>
      <c r="Z134" s="34">
        <v>123</v>
      </c>
      <c r="AA134" s="39">
        <f ca="1">AA133+30</f>
        <v>48012</v>
      </c>
      <c r="AB134" s="6">
        <f t="shared" si="61"/>
        <v>14.946596819447542</v>
      </c>
      <c r="AC134" s="6">
        <f t="shared" si="62"/>
        <v>4.5670156948311931</v>
      </c>
      <c r="AD134" s="6">
        <f t="shared" si="63"/>
        <v>10.379581124616349</v>
      </c>
      <c r="AE134" s="6">
        <f t="shared" si="64"/>
        <v>487.84031285696841</v>
      </c>
      <c r="AF134" s="37"/>
      <c r="AG134" s="6">
        <f t="shared" si="50"/>
        <v>0</v>
      </c>
      <c r="AH134" s="6">
        <f t="shared" si="66"/>
        <v>0</v>
      </c>
      <c r="AI134" s="6">
        <f t="shared" si="67"/>
        <v>0</v>
      </c>
      <c r="AJ134" s="6">
        <f t="shared" si="51"/>
        <v>0</v>
      </c>
    </row>
    <row r="135" spans="1:36" x14ac:dyDescent="0.2">
      <c r="A135" s="34">
        <v>124</v>
      </c>
      <c r="B135" s="39">
        <f ca="1">B134+31</f>
        <v>48043</v>
      </c>
      <c r="C135" s="6">
        <f t="shared" si="48"/>
        <v>39.530168021581979</v>
      </c>
      <c r="D135" s="6">
        <f t="shared" si="52"/>
        <v>30.745686239008212</v>
      </c>
      <c r="E135" s="6">
        <f t="shared" si="53"/>
        <v>8.7844817825737671</v>
      </c>
      <c r="F135" s="6">
        <f t="shared" si="54"/>
        <v>1308.8877856034924</v>
      </c>
      <c r="G135" s="37"/>
      <c r="H135" s="6">
        <f t="shared" si="55"/>
        <v>0</v>
      </c>
      <c r="I135" s="6">
        <f t="shared" si="68"/>
        <v>0</v>
      </c>
      <c r="J135" s="6">
        <f t="shared" si="70"/>
        <v>0</v>
      </c>
      <c r="K135" s="6">
        <f t="shared" si="69"/>
        <v>0</v>
      </c>
      <c r="N135" s="34">
        <v>124</v>
      </c>
      <c r="O135" s="39">
        <f ca="1">O134+31</f>
        <v>48043</v>
      </c>
      <c r="P135" s="6">
        <f t="shared" si="65"/>
        <v>17.708621274840066</v>
      </c>
      <c r="Q135" s="6">
        <f t="shared" si="57"/>
        <v>10.821935223513375</v>
      </c>
      <c r="R135" s="6">
        <f t="shared" si="58"/>
        <v>6.8866860513266914</v>
      </c>
      <c r="S135" s="6">
        <f t="shared" si="59"/>
        <v>583.40068977667556</v>
      </c>
      <c r="T135" s="37"/>
      <c r="U135" s="6">
        <f t="shared" si="71"/>
        <v>0</v>
      </c>
      <c r="V135" s="6">
        <f t="shared" si="72"/>
        <v>0</v>
      </c>
      <c r="W135" s="6">
        <f t="shared" si="73"/>
        <v>0</v>
      </c>
      <c r="X135" s="6">
        <f t="shared" si="74"/>
        <v>0</v>
      </c>
      <c r="Z135" s="34">
        <v>124</v>
      </c>
      <c r="AA135" s="39">
        <f ca="1">AA134+31</f>
        <v>48043</v>
      </c>
      <c r="AB135" s="6">
        <f t="shared" si="61"/>
        <v>14.635209385709052</v>
      </c>
      <c r="AC135" s="6">
        <f t="shared" si="62"/>
        <v>4.4718695345222104</v>
      </c>
      <c r="AD135" s="6">
        <f t="shared" si="63"/>
        <v>10.163339851186841</v>
      </c>
      <c r="AE135" s="6">
        <f t="shared" si="64"/>
        <v>477.67697300578158</v>
      </c>
      <c r="AF135" s="37"/>
      <c r="AG135" s="6">
        <f t="shared" si="50"/>
        <v>0</v>
      </c>
      <c r="AH135" s="6">
        <f t="shared" si="66"/>
        <v>0</v>
      </c>
      <c r="AI135" s="6">
        <f t="shared" si="67"/>
        <v>0</v>
      </c>
      <c r="AJ135" s="6">
        <f t="shared" si="51"/>
        <v>0</v>
      </c>
    </row>
    <row r="136" spans="1:36" x14ac:dyDescent="0.2">
      <c r="A136" s="34">
        <v>125</v>
      </c>
      <c r="B136" s="39">
        <f ca="1">B135+31</f>
        <v>48074</v>
      </c>
      <c r="C136" s="6">
        <f t="shared" si="48"/>
        <v>39.266633568104773</v>
      </c>
      <c r="D136" s="6">
        <f t="shared" si="52"/>
        <v>30.540714997414824</v>
      </c>
      <c r="E136" s="6">
        <f t="shared" si="53"/>
        <v>8.7259185706899487</v>
      </c>
      <c r="F136" s="6">
        <f t="shared" si="54"/>
        <v>1300.1618670328023</v>
      </c>
      <c r="G136" s="37"/>
      <c r="H136" s="6">
        <f t="shared" si="55"/>
        <v>0</v>
      </c>
      <c r="I136" s="6">
        <f t="shared" si="68"/>
        <v>0</v>
      </c>
      <c r="J136" s="6">
        <f t="shared" si="70"/>
        <v>0</v>
      </c>
      <c r="K136" s="6">
        <f t="shared" si="69"/>
        <v>0</v>
      </c>
      <c r="N136" s="34">
        <v>125</v>
      </c>
      <c r="O136" s="39">
        <f ca="1">O135+31</f>
        <v>48074</v>
      </c>
      <c r="P136" s="6">
        <f t="shared" si="65"/>
        <v>17.502020693300267</v>
      </c>
      <c r="Q136" s="6">
        <f t="shared" si="57"/>
        <v>10.695679312572386</v>
      </c>
      <c r="R136" s="6">
        <f t="shared" si="58"/>
        <v>6.806341380727881</v>
      </c>
      <c r="S136" s="6">
        <f t="shared" si="59"/>
        <v>576.59434839594769</v>
      </c>
      <c r="T136" s="37"/>
      <c r="U136" s="6">
        <f t="shared" si="71"/>
        <v>0</v>
      </c>
      <c r="V136" s="6">
        <f t="shared" si="72"/>
        <v>0</v>
      </c>
      <c r="W136" s="6">
        <f t="shared" si="73"/>
        <v>0</v>
      </c>
      <c r="X136" s="6">
        <f t="shared" si="74"/>
        <v>0</v>
      </c>
      <c r="Z136" s="34">
        <v>125</v>
      </c>
      <c r="AA136" s="39">
        <f ca="1">AA135+31</f>
        <v>48074</v>
      </c>
      <c r="AB136" s="6">
        <f t="shared" si="61"/>
        <v>14.330309190173447</v>
      </c>
      <c r="AC136" s="6">
        <f t="shared" si="62"/>
        <v>4.3787055858863315</v>
      </c>
      <c r="AD136" s="6">
        <f t="shared" si="63"/>
        <v>9.951603604287115</v>
      </c>
      <c r="AE136" s="6">
        <f t="shared" si="64"/>
        <v>467.72536940149445</v>
      </c>
      <c r="AF136" s="37"/>
      <c r="AG136" s="6">
        <f t="shared" si="50"/>
        <v>0</v>
      </c>
      <c r="AH136" s="6">
        <f t="shared" si="66"/>
        <v>0</v>
      </c>
      <c r="AI136" s="6">
        <f t="shared" si="67"/>
        <v>0</v>
      </c>
      <c r="AJ136" s="6">
        <f t="shared" si="51"/>
        <v>0</v>
      </c>
    </row>
    <row r="137" spans="1:36" x14ac:dyDescent="0.2">
      <c r="A137" s="34">
        <v>126</v>
      </c>
      <c r="B137" s="39">
        <f ca="1">B136+30</f>
        <v>48104</v>
      </c>
      <c r="C137" s="6">
        <f t="shared" si="48"/>
        <v>39.004856010984071</v>
      </c>
      <c r="D137" s="6">
        <f t="shared" si="52"/>
        <v>30.33711023076539</v>
      </c>
      <c r="E137" s="6">
        <f t="shared" si="53"/>
        <v>8.6677457802186808</v>
      </c>
      <c r="F137" s="6">
        <f t="shared" si="54"/>
        <v>1291.4941212525837</v>
      </c>
      <c r="G137" s="37"/>
      <c r="H137" s="6">
        <f t="shared" si="55"/>
        <v>0</v>
      </c>
      <c r="I137" s="6">
        <f t="shared" si="68"/>
        <v>0</v>
      </c>
      <c r="J137" s="6">
        <f t="shared" si="70"/>
        <v>0</v>
      </c>
      <c r="K137" s="6">
        <f t="shared" si="69"/>
        <v>0</v>
      </c>
      <c r="N137" s="34">
        <v>126</v>
      </c>
      <c r="O137" s="39">
        <f ca="1">O136+30</f>
        <v>48104</v>
      </c>
      <c r="P137" s="6">
        <f t="shared" si="65"/>
        <v>17.297830451878429</v>
      </c>
      <c r="Q137" s="6">
        <f t="shared" si="57"/>
        <v>10.57089638725904</v>
      </c>
      <c r="R137" s="6">
        <f t="shared" si="58"/>
        <v>6.7269340646193889</v>
      </c>
      <c r="S137" s="6">
        <f t="shared" si="59"/>
        <v>569.86741433132829</v>
      </c>
      <c r="T137" s="37"/>
      <c r="U137" s="6">
        <f t="shared" si="71"/>
        <v>0</v>
      </c>
      <c r="V137" s="6">
        <f t="shared" si="72"/>
        <v>0</v>
      </c>
      <c r="W137" s="6">
        <f t="shared" si="73"/>
        <v>0</v>
      </c>
      <c r="X137" s="6">
        <f t="shared" si="74"/>
        <v>0</v>
      </c>
      <c r="Z137" s="34">
        <v>126</v>
      </c>
      <c r="AA137" s="39">
        <f ca="1">AA136+30</f>
        <v>48104</v>
      </c>
      <c r="AB137" s="6">
        <f t="shared" si="61"/>
        <v>14.031761082044833</v>
      </c>
      <c r="AC137" s="6">
        <f t="shared" si="62"/>
        <v>4.2874825528470328</v>
      </c>
      <c r="AD137" s="6">
        <f t="shared" si="63"/>
        <v>9.7442785291977998</v>
      </c>
      <c r="AE137" s="6">
        <f t="shared" si="64"/>
        <v>457.98109087229665</v>
      </c>
      <c r="AF137" s="37"/>
      <c r="AG137" s="6">
        <f t="shared" si="50"/>
        <v>0</v>
      </c>
      <c r="AH137" s="6">
        <f t="shared" si="66"/>
        <v>0</v>
      </c>
      <c r="AI137" s="6">
        <f t="shared" si="67"/>
        <v>0</v>
      </c>
      <c r="AJ137" s="6">
        <f t="shared" si="51"/>
        <v>0</v>
      </c>
    </row>
    <row r="138" spans="1:36" x14ac:dyDescent="0.2">
      <c r="A138" s="34">
        <v>127</v>
      </c>
      <c r="B138" s="39">
        <f ca="1">B137+31</f>
        <v>48135</v>
      </c>
      <c r="C138" s="6">
        <f t="shared" si="48"/>
        <v>38.744823637577511</v>
      </c>
      <c r="D138" s="6">
        <f t="shared" si="52"/>
        <v>30.134862829226954</v>
      </c>
      <c r="E138" s="6">
        <f t="shared" si="53"/>
        <v>8.6099608083505572</v>
      </c>
      <c r="F138" s="6">
        <f t="shared" si="54"/>
        <v>1282.8841604442332</v>
      </c>
      <c r="G138" s="37"/>
      <c r="H138" s="6">
        <f t="shared" si="55"/>
        <v>0</v>
      </c>
      <c r="I138" s="6">
        <f t="shared" si="68"/>
        <v>0</v>
      </c>
      <c r="J138" s="6">
        <f t="shared" si="70"/>
        <v>0</v>
      </c>
      <c r="K138" s="6">
        <f t="shared" si="69"/>
        <v>0</v>
      </c>
      <c r="N138" s="34">
        <v>127</v>
      </c>
      <c r="O138" s="39">
        <f ca="1">O137+31</f>
        <v>48135</v>
      </c>
      <c r="P138" s="6">
        <f t="shared" si="65"/>
        <v>17.096022429939847</v>
      </c>
      <c r="Q138" s="6">
        <f t="shared" si="57"/>
        <v>10.447569262741018</v>
      </c>
      <c r="R138" s="6">
        <f t="shared" si="58"/>
        <v>6.648453167198829</v>
      </c>
      <c r="S138" s="6">
        <f t="shared" si="59"/>
        <v>563.2189611641295</v>
      </c>
      <c r="T138" s="37"/>
      <c r="U138" s="6">
        <f t="shared" si="71"/>
        <v>0</v>
      </c>
      <c r="V138" s="6">
        <f t="shared" si="72"/>
        <v>0</v>
      </c>
      <c r="W138" s="6">
        <f t="shared" si="73"/>
        <v>0</v>
      </c>
      <c r="X138" s="6">
        <f t="shared" si="74"/>
        <v>0</v>
      </c>
      <c r="Z138" s="34">
        <v>127</v>
      </c>
      <c r="AA138" s="39">
        <f ca="1">AA137+31</f>
        <v>48135</v>
      </c>
      <c r="AB138" s="6">
        <f t="shared" si="61"/>
        <v>13.739432726168898</v>
      </c>
      <c r="AC138" s="6">
        <f t="shared" si="62"/>
        <v>4.1981599996627192</v>
      </c>
      <c r="AD138" s="6">
        <f t="shared" si="63"/>
        <v>9.541272726506179</v>
      </c>
      <c r="AE138" s="6">
        <f t="shared" si="64"/>
        <v>448.43981814579047</v>
      </c>
      <c r="AF138" s="37"/>
      <c r="AG138" s="6">
        <f t="shared" si="50"/>
        <v>0</v>
      </c>
      <c r="AH138" s="6">
        <f t="shared" si="66"/>
        <v>0</v>
      </c>
      <c r="AI138" s="6">
        <f t="shared" si="67"/>
        <v>0</v>
      </c>
      <c r="AJ138" s="6">
        <f t="shared" si="51"/>
        <v>0</v>
      </c>
    </row>
    <row r="139" spans="1:36" x14ac:dyDescent="0.2">
      <c r="A139" s="34">
        <v>128</v>
      </c>
      <c r="B139" s="39">
        <f ca="1">B138+31</f>
        <v>48166</v>
      </c>
      <c r="C139" s="6">
        <f t="shared" si="48"/>
        <v>38.486524813326994</v>
      </c>
      <c r="D139" s="6">
        <f t="shared" si="52"/>
        <v>29.933963743698776</v>
      </c>
      <c r="E139" s="6">
        <f t="shared" si="53"/>
        <v>8.5525610696282186</v>
      </c>
      <c r="F139" s="6">
        <f t="shared" si="54"/>
        <v>1274.331599374605</v>
      </c>
      <c r="G139" s="37"/>
      <c r="H139" s="6">
        <f t="shared" si="55"/>
        <v>0</v>
      </c>
      <c r="I139" s="6">
        <f t="shared" si="68"/>
        <v>0</v>
      </c>
      <c r="J139" s="6">
        <f t="shared" si="70"/>
        <v>0</v>
      </c>
      <c r="K139" s="6">
        <f t="shared" si="69"/>
        <v>0</v>
      </c>
      <c r="N139" s="34">
        <v>128</v>
      </c>
      <c r="O139" s="39">
        <f ca="1">O138+31</f>
        <v>48166</v>
      </c>
      <c r="P139" s="6">
        <f t="shared" si="65"/>
        <v>16.896568834923883</v>
      </c>
      <c r="Q139" s="6">
        <f t="shared" si="57"/>
        <v>10.325680954675708</v>
      </c>
      <c r="R139" s="6">
        <f t="shared" si="58"/>
        <v>6.5708878802481756</v>
      </c>
      <c r="S139" s="6">
        <f t="shared" si="59"/>
        <v>556.64807328388133</v>
      </c>
      <c r="T139" s="37"/>
      <c r="U139" s="6">
        <f t="shared" si="71"/>
        <v>0</v>
      </c>
      <c r="V139" s="6">
        <f t="shared" si="72"/>
        <v>0</v>
      </c>
      <c r="W139" s="6">
        <f t="shared" si="73"/>
        <v>0</v>
      </c>
      <c r="X139" s="6">
        <f t="shared" si="74"/>
        <v>0</v>
      </c>
      <c r="Z139" s="34">
        <v>128</v>
      </c>
      <c r="AA139" s="39">
        <f ca="1">AA138+31</f>
        <v>48166</v>
      </c>
      <c r="AB139" s="6">
        <f t="shared" si="61"/>
        <v>13.453194544373714</v>
      </c>
      <c r="AC139" s="6">
        <f t="shared" si="62"/>
        <v>4.1106983330030795</v>
      </c>
      <c r="AD139" s="6">
        <f t="shared" si="63"/>
        <v>9.3424962113706336</v>
      </c>
      <c r="AE139" s="6">
        <f t="shared" si="64"/>
        <v>439.09732193441982</v>
      </c>
      <c r="AF139" s="37"/>
      <c r="AG139" s="6">
        <f t="shared" si="50"/>
        <v>0</v>
      </c>
      <c r="AH139" s="6">
        <f t="shared" si="66"/>
        <v>0</v>
      </c>
      <c r="AI139" s="6">
        <f t="shared" si="67"/>
        <v>0</v>
      </c>
      <c r="AJ139" s="6">
        <f t="shared" si="51"/>
        <v>0</v>
      </c>
    </row>
    <row r="140" spans="1:36" x14ac:dyDescent="0.2">
      <c r="A140" s="34">
        <v>129</v>
      </c>
      <c r="B140" s="39">
        <f ca="1">B139+30</f>
        <v>48196</v>
      </c>
      <c r="C140" s="6">
        <f t="shared" ref="C140:C181" si="75">IF(AND($C$6*F139&lt;10,D139&gt;0),10,$C$6*F139)</f>
        <v>38.229947981238148</v>
      </c>
      <c r="D140" s="6">
        <f t="shared" si="52"/>
        <v>29.734403985407454</v>
      </c>
      <c r="E140" s="6">
        <f t="shared" si="53"/>
        <v>8.495543995830694</v>
      </c>
      <c r="F140" s="6">
        <f t="shared" si="54"/>
        <v>1265.8360553787743</v>
      </c>
      <c r="G140" s="37"/>
      <c r="H140" s="6">
        <f t="shared" si="55"/>
        <v>0</v>
      </c>
      <c r="I140" s="6">
        <f t="shared" si="68"/>
        <v>0</v>
      </c>
      <c r="J140" s="6">
        <f t="shared" si="70"/>
        <v>0</v>
      </c>
      <c r="K140" s="6">
        <f t="shared" si="69"/>
        <v>0</v>
      </c>
      <c r="N140" s="34">
        <v>129</v>
      </c>
      <c r="O140" s="39">
        <f ca="1">O139+30</f>
        <v>48196</v>
      </c>
      <c r="P140" s="6">
        <f t="shared" si="65"/>
        <v>16.69944219851644</v>
      </c>
      <c r="Q140" s="6">
        <f t="shared" si="57"/>
        <v>10.205214676871158</v>
      </c>
      <c r="R140" s="6">
        <f t="shared" si="58"/>
        <v>6.4942275216452821</v>
      </c>
      <c r="S140" s="6">
        <f t="shared" si="59"/>
        <v>550.15384576223607</v>
      </c>
      <c r="T140" s="37"/>
      <c r="U140" s="6">
        <f t="shared" si="71"/>
        <v>0</v>
      </c>
      <c r="V140" s="6">
        <f t="shared" si="72"/>
        <v>0</v>
      </c>
      <c r="W140" s="6">
        <f t="shared" si="73"/>
        <v>0</v>
      </c>
      <c r="X140" s="6">
        <f t="shared" si="74"/>
        <v>0</v>
      </c>
      <c r="Z140" s="34">
        <v>129</v>
      </c>
      <c r="AA140" s="39">
        <f ca="1">AA139+30</f>
        <v>48196</v>
      </c>
      <c r="AB140" s="6">
        <f t="shared" si="61"/>
        <v>13.172919658032594</v>
      </c>
      <c r="AC140" s="6">
        <f t="shared" si="62"/>
        <v>4.0250587843988486</v>
      </c>
      <c r="AD140" s="6">
        <f t="shared" si="63"/>
        <v>9.1478608736337463</v>
      </c>
      <c r="AE140" s="6">
        <f t="shared" si="64"/>
        <v>429.94946106078606</v>
      </c>
      <c r="AF140" s="37"/>
      <c r="AG140" s="6">
        <f t="shared" ref="AG140:AG203" si="76">IF(AJ139&gt;$AG$6,$AG$6,AJ139)</f>
        <v>0</v>
      </c>
      <c r="AH140" s="6">
        <f t="shared" si="66"/>
        <v>0</v>
      </c>
      <c r="AI140" s="6">
        <f t="shared" si="67"/>
        <v>0</v>
      </c>
      <c r="AJ140" s="6">
        <f t="shared" ref="AJ140:AJ203" si="77">MAX(0,AJ139-AI140)</f>
        <v>0</v>
      </c>
    </row>
    <row r="141" spans="1:36" x14ac:dyDescent="0.2">
      <c r="A141" s="34">
        <v>130</v>
      </c>
      <c r="B141" s="39">
        <f ca="1">B140+31</f>
        <v>48227</v>
      </c>
      <c r="C141" s="6">
        <f t="shared" si="75"/>
        <v>37.975081661363227</v>
      </c>
      <c r="D141" s="6">
        <f t="shared" ref="D141:D204" si="78">($C$4/12)*F140</f>
        <v>29.536174625504735</v>
      </c>
      <c r="E141" s="6">
        <f t="shared" ref="E141:E204" si="79">C141-D141</f>
        <v>8.4389070358584917</v>
      </c>
      <c r="F141" s="6">
        <f t="shared" ref="F141:F204" si="80">F140-E141</f>
        <v>1257.3971483429159</v>
      </c>
      <c r="G141" s="37"/>
      <c r="H141" s="6">
        <f t="shared" ref="H141:H204" si="81">IF(K140&gt;$H$6,$H$6,K140)</f>
        <v>0</v>
      </c>
      <c r="I141" s="6">
        <f t="shared" si="68"/>
        <v>0</v>
      </c>
      <c r="J141" s="6">
        <f t="shared" si="70"/>
        <v>0</v>
      </c>
      <c r="K141" s="6">
        <f t="shared" si="69"/>
        <v>0</v>
      </c>
      <c r="N141" s="34">
        <v>130</v>
      </c>
      <c r="O141" s="39">
        <f ca="1">O140+31</f>
        <v>48227</v>
      </c>
      <c r="P141" s="6">
        <f t="shared" si="65"/>
        <v>16.504615372867082</v>
      </c>
      <c r="Q141" s="6">
        <f t="shared" ref="Q141:Q204" si="82">IF(P141&lt;10,0,$P$4/12*S140)</f>
        <v>10.086153838974328</v>
      </c>
      <c r="R141" s="6">
        <f t="shared" ref="R141:R204" si="83">P141-Q141</f>
        <v>6.4184615338927546</v>
      </c>
      <c r="S141" s="6">
        <f t="shared" ref="S141:S204" si="84">MAX(0,S140-R141)</f>
        <v>543.73538422834326</v>
      </c>
      <c r="T141" s="37"/>
      <c r="U141" s="6">
        <f t="shared" si="71"/>
        <v>0</v>
      </c>
      <c r="V141" s="6">
        <f t="shared" si="72"/>
        <v>0</v>
      </c>
      <c r="W141" s="6">
        <f t="shared" si="73"/>
        <v>0</v>
      </c>
      <c r="X141" s="6">
        <f t="shared" si="74"/>
        <v>0</v>
      </c>
      <c r="Z141" s="34">
        <v>130</v>
      </c>
      <c r="AA141" s="39">
        <f ca="1">AA140+31</f>
        <v>48227</v>
      </c>
      <c r="AB141" s="6">
        <f t="shared" ref="AB141:AB204" si="85">IF(AND($AB$6*AE140&lt;10,AC140&gt;0),10,$AB$6*AE140)</f>
        <v>12.898483831823581</v>
      </c>
      <c r="AC141" s="6">
        <f t="shared" ref="AC141:AC204" si="86">IF(AB141&lt;10,0,$AB$4/12*AE140)</f>
        <v>3.9412033930572057</v>
      </c>
      <c r="AD141" s="6">
        <f t="shared" ref="AD141:AD204" si="87">AB141-AC141</f>
        <v>8.9572804387663751</v>
      </c>
      <c r="AE141" s="6">
        <f t="shared" ref="AE141:AE187" si="88">MAX(0,AE140-AD141)</f>
        <v>420.9921806220197</v>
      </c>
      <c r="AF141" s="37"/>
      <c r="AG141" s="6">
        <f t="shared" si="76"/>
        <v>0</v>
      </c>
      <c r="AH141" s="6">
        <f t="shared" si="66"/>
        <v>0</v>
      </c>
      <c r="AI141" s="6">
        <f t="shared" si="67"/>
        <v>0</v>
      </c>
      <c r="AJ141" s="6">
        <f t="shared" si="77"/>
        <v>0</v>
      </c>
    </row>
    <row r="142" spans="1:36" x14ac:dyDescent="0.2">
      <c r="A142" s="34">
        <v>131</v>
      </c>
      <c r="B142" s="39">
        <f ca="1">B141+31</f>
        <v>48258</v>
      </c>
      <c r="C142" s="6">
        <f t="shared" si="75"/>
        <v>37.721914450287478</v>
      </c>
      <c r="D142" s="6">
        <f t="shared" si="78"/>
        <v>29.339266794668038</v>
      </c>
      <c r="E142" s="6">
        <f t="shared" si="79"/>
        <v>8.38264765561944</v>
      </c>
      <c r="F142" s="6">
        <f t="shared" si="80"/>
        <v>1249.0145006872965</v>
      </c>
      <c r="G142" s="37"/>
      <c r="H142" s="6">
        <f t="shared" si="81"/>
        <v>0</v>
      </c>
      <c r="I142" s="6">
        <f t="shared" si="68"/>
        <v>0</v>
      </c>
      <c r="J142" s="6">
        <f t="shared" si="70"/>
        <v>0</v>
      </c>
      <c r="K142" s="6">
        <f t="shared" si="69"/>
        <v>0</v>
      </c>
      <c r="N142" s="34">
        <v>131</v>
      </c>
      <c r="O142" s="39">
        <f ca="1">O141+31</f>
        <v>48258</v>
      </c>
      <c r="P142" s="6">
        <f t="shared" ref="P142:P205" si="89">IF(AND($P$6*S141&lt;10,Q141&gt;0),10,$P$6*S141)</f>
        <v>16.312061526850297</v>
      </c>
      <c r="Q142" s="6">
        <f t="shared" si="82"/>
        <v>9.9684820441862936</v>
      </c>
      <c r="R142" s="6">
        <f t="shared" si="83"/>
        <v>6.3435794826640031</v>
      </c>
      <c r="S142" s="6">
        <f t="shared" si="84"/>
        <v>537.39180474567922</v>
      </c>
      <c r="T142" s="37"/>
      <c r="U142" s="6">
        <f t="shared" si="71"/>
        <v>0</v>
      </c>
      <c r="V142" s="6">
        <f t="shared" si="72"/>
        <v>0</v>
      </c>
      <c r="W142" s="6">
        <f t="shared" si="73"/>
        <v>0</v>
      </c>
      <c r="X142" s="6">
        <f t="shared" si="74"/>
        <v>0</v>
      </c>
      <c r="Z142" s="34">
        <v>131</v>
      </c>
      <c r="AA142" s="39">
        <f ca="1">AA141+31</f>
        <v>48258</v>
      </c>
      <c r="AB142" s="6">
        <f t="shared" si="85"/>
        <v>12.629765418660591</v>
      </c>
      <c r="AC142" s="6">
        <f t="shared" si="86"/>
        <v>3.8590949890351807</v>
      </c>
      <c r="AD142" s="6">
        <f t="shared" si="87"/>
        <v>8.7706704296254117</v>
      </c>
      <c r="AE142" s="6">
        <f t="shared" si="88"/>
        <v>412.22151019239431</v>
      </c>
      <c r="AF142" s="37"/>
      <c r="AG142" s="6">
        <f t="shared" si="76"/>
        <v>0</v>
      </c>
      <c r="AH142" s="6">
        <f t="shared" ref="AH142:AH205" si="90">($AG$4/12)*AJ141</f>
        <v>0</v>
      </c>
      <c r="AI142" s="6">
        <f t="shared" ref="AI142:AI205" si="91">IF(AG142&lt;AG141,AG142,AG142-AH142)</f>
        <v>0</v>
      </c>
      <c r="AJ142" s="6">
        <f t="shared" si="77"/>
        <v>0</v>
      </c>
    </row>
    <row r="143" spans="1:36" x14ac:dyDescent="0.2">
      <c r="A143" s="34">
        <v>132</v>
      </c>
      <c r="B143" s="39">
        <f ca="1">B142+30</f>
        <v>48288</v>
      </c>
      <c r="C143" s="6">
        <f t="shared" si="75"/>
        <v>37.470435020618893</v>
      </c>
      <c r="D143" s="6">
        <f t="shared" si="78"/>
        <v>29.143671682703587</v>
      </c>
      <c r="E143" s="6">
        <f t="shared" si="79"/>
        <v>8.3267633379153061</v>
      </c>
      <c r="F143" s="6">
        <f t="shared" si="80"/>
        <v>1240.6877373493812</v>
      </c>
      <c r="G143" s="37"/>
      <c r="H143" s="6">
        <f t="shared" si="81"/>
        <v>0</v>
      </c>
      <c r="I143" s="6">
        <f t="shared" si="68"/>
        <v>0</v>
      </c>
      <c r="J143" s="6">
        <f t="shared" si="70"/>
        <v>0</v>
      </c>
      <c r="K143" s="6">
        <f t="shared" si="69"/>
        <v>0</v>
      </c>
      <c r="N143" s="34">
        <v>132</v>
      </c>
      <c r="O143" s="39">
        <f ca="1">O142+30</f>
        <v>48288</v>
      </c>
      <c r="P143" s="6">
        <f t="shared" si="89"/>
        <v>16.121754142370378</v>
      </c>
      <c r="Q143" s="6">
        <f t="shared" si="82"/>
        <v>9.8521830870041196</v>
      </c>
      <c r="R143" s="6">
        <f t="shared" si="83"/>
        <v>6.2695710553662582</v>
      </c>
      <c r="S143" s="6">
        <f t="shared" si="84"/>
        <v>531.12223369031301</v>
      </c>
      <c r="T143" s="37"/>
      <c r="U143" s="6">
        <f t="shared" si="71"/>
        <v>0</v>
      </c>
      <c r="V143" s="6">
        <f t="shared" si="72"/>
        <v>0</v>
      </c>
      <c r="W143" s="6">
        <f t="shared" si="73"/>
        <v>0</v>
      </c>
      <c r="X143" s="6">
        <f t="shared" si="74"/>
        <v>0</v>
      </c>
      <c r="Z143" s="34">
        <v>132</v>
      </c>
      <c r="AA143" s="39">
        <f ca="1">AA142+30</f>
        <v>48288</v>
      </c>
      <c r="AB143" s="6">
        <f t="shared" si="85"/>
        <v>12.366645305771829</v>
      </c>
      <c r="AC143" s="6">
        <f t="shared" si="86"/>
        <v>3.7786971767636146</v>
      </c>
      <c r="AD143" s="6">
        <f t="shared" si="87"/>
        <v>8.5879481290082147</v>
      </c>
      <c r="AE143" s="6">
        <f t="shared" si="88"/>
        <v>403.63356206338608</v>
      </c>
      <c r="AF143" s="37"/>
      <c r="AG143" s="6">
        <f t="shared" si="76"/>
        <v>0</v>
      </c>
      <c r="AH143" s="6">
        <f t="shared" si="90"/>
        <v>0</v>
      </c>
      <c r="AI143" s="6">
        <f t="shared" si="91"/>
        <v>0</v>
      </c>
      <c r="AJ143" s="6">
        <f t="shared" si="77"/>
        <v>0</v>
      </c>
    </row>
    <row r="144" spans="1:36" x14ac:dyDescent="0.2">
      <c r="A144" s="34">
        <v>133</v>
      </c>
      <c r="B144" s="39">
        <f ca="1">B143+31</f>
        <v>48319</v>
      </c>
      <c r="C144" s="6">
        <f t="shared" si="75"/>
        <v>37.220632120481433</v>
      </c>
      <c r="D144" s="6">
        <f t="shared" si="78"/>
        <v>28.94938053815223</v>
      </c>
      <c r="E144" s="6">
        <f t="shared" si="79"/>
        <v>8.271251582329203</v>
      </c>
      <c r="F144" s="6">
        <f t="shared" si="80"/>
        <v>1232.4164857670521</v>
      </c>
      <c r="G144" s="37"/>
      <c r="H144" s="6">
        <f t="shared" si="81"/>
        <v>0</v>
      </c>
      <c r="I144" s="6">
        <f t="shared" si="68"/>
        <v>0</v>
      </c>
      <c r="J144" s="6">
        <f t="shared" si="70"/>
        <v>0</v>
      </c>
      <c r="K144" s="6">
        <f t="shared" si="69"/>
        <v>0</v>
      </c>
      <c r="N144" s="34">
        <v>133</v>
      </c>
      <c r="O144" s="39">
        <f ca="1">O143+31</f>
        <v>48319</v>
      </c>
      <c r="P144" s="6">
        <f t="shared" si="89"/>
        <v>15.933667010709391</v>
      </c>
      <c r="Q144" s="6">
        <f t="shared" si="82"/>
        <v>9.7372409509890723</v>
      </c>
      <c r="R144" s="6">
        <f t="shared" si="83"/>
        <v>6.1964260597203182</v>
      </c>
      <c r="S144" s="6">
        <f t="shared" si="84"/>
        <v>524.92580763059266</v>
      </c>
      <c r="T144" s="37"/>
      <c r="U144" s="6">
        <f t="shared" si="71"/>
        <v>0</v>
      </c>
      <c r="V144" s="6">
        <f t="shared" si="72"/>
        <v>0</v>
      </c>
      <c r="W144" s="6">
        <f t="shared" si="73"/>
        <v>0</v>
      </c>
      <c r="X144" s="6">
        <f t="shared" si="74"/>
        <v>0</v>
      </c>
      <c r="Z144" s="34">
        <v>133</v>
      </c>
      <c r="AA144" s="39">
        <f ca="1">AA143+31</f>
        <v>48319</v>
      </c>
      <c r="AB144" s="6">
        <f t="shared" si="85"/>
        <v>12.109006861901582</v>
      </c>
      <c r="AC144" s="6">
        <f t="shared" si="86"/>
        <v>3.6999743189143723</v>
      </c>
      <c r="AD144" s="6">
        <f t="shared" si="87"/>
        <v>8.4090325429872088</v>
      </c>
      <c r="AE144" s="6">
        <f t="shared" si="88"/>
        <v>395.22452952039885</v>
      </c>
      <c r="AF144" s="37"/>
      <c r="AG144" s="6">
        <f t="shared" si="76"/>
        <v>0</v>
      </c>
      <c r="AH144" s="6">
        <f t="shared" si="90"/>
        <v>0</v>
      </c>
      <c r="AI144" s="6">
        <f t="shared" si="91"/>
        <v>0</v>
      </c>
      <c r="AJ144" s="6">
        <f t="shared" si="77"/>
        <v>0</v>
      </c>
    </row>
    <row r="145" spans="1:36" x14ac:dyDescent="0.2">
      <c r="A145" s="34">
        <v>134</v>
      </c>
      <c r="B145" s="39">
        <f ca="1">B144+31</f>
        <v>48350</v>
      </c>
      <c r="C145" s="6">
        <f t="shared" si="75"/>
        <v>36.972494573011559</v>
      </c>
      <c r="D145" s="6">
        <f t="shared" si="78"/>
        <v>28.756384667897883</v>
      </c>
      <c r="E145" s="6">
        <f t="shared" si="79"/>
        <v>8.2161099051136759</v>
      </c>
      <c r="F145" s="6">
        <f t="shared" si="80"/>
        <v>1224.2003758619385</v>
      </c>
      <c r="G145" s="37"/>
      <c r="H145" s="6">
        <f t="shared" si="81"/>
        <v>0</v>
      </c>
      <c r="I145" s="6">
        <f t="shared" si="68"/>
        <v>0</v>
      </c>
      <c r="J145" s="6">
        <f t="shared" si="70"/>
        <v>0</v>
      </c>
      <c r="K145" s="6">
        <f t="shared" si="69"/>
        <v>0</v>
      </c>
      <c r="N145" s="34">
        <v>134</v>
      </c>
      <c r="O145" s="39">
        <f ca="1">O144+31</f>
        <v>48350</v>
      </c>
      <c r="P145" s="6">
        <f t="shared" si="89"/>
        <v>15.747774228917779</v>
      </c>
      <c r="Q145" s="6">
        <f t="shared" si="82"/>
        <v>9.623639806560865</v>
      </c>
      <c r="R145" s="6">
        <f t="shared" si="83"/>
        <v>6.1241344223569136</v>
      </c>
      <c r="S145" s="6">
        <f t="shared" si="84"/>
        <v>518.8016732082358</v>
      </c>
      <c r="T145" s="37"/>
      <c r="U145" s="6">
        <f t="shared" si="71"/>
        <v>0</v>
      </c>
      <c r="V145" s="6">
        <f t="shared" si="72"/>
        <v>0</v>
      </c>
      <c r="W145" s="6">
        <f t="shared" si="73"/>
        <v>0</v>
      </c>
      <c r="X145" s="6">
        <f t="shared" si="74"/>
        <v>0</v>
      </c>
      <c r="Z145" s="34">
        <v>134</v>
      </c>
      <c r="AA145" s="39">
        <f ca="1">AA144+31</f>
        <v>48350</v>
      </c>
      <c r="AB145" s="6">
        <f t="shared" si="85"/>
        <v>11.856735885611965</v>
      </c>
      <c r="AC145" s="6">
        <f t="shared" si="86"/>
        <v>3.6228915206036563</v>
      </c>
      <c r="AD145" s="6">
        <f t="shared" si="87"/>
        <v>8.2338443650083093</v>
      </c>
      <c r="AE145" s="6">
        <f t="shared" si="88"/>
        <v>386.99068515539057</v>
      </c>
      <c r="AF145" s="37"/>
      <c r="AG145" s="6">
        <f t="shared" si="76"/>
        <v>0</v>
      </c>
      <c r="AH145" s="6">
        <f t="shared" si="90"/>
        <v>0</v>
      </c>
      <c r="AI145" s="6">
        <f t="shared" si="91"/>
        <v>0</v>
      </c>
      <c r="AJ145" s="6">
        <f t="shared" si="77"/>
        <v>0</v>
      </c>
    </row>
    <row r="146" spans="1:36" x14ac:dyDescent="0.2">
      <c r="A146" s="34">
        <v>135</v>
      </c>
      <c r="B146" s="39">
        <f ca="1">B145+30</f>
        <v>48380</v>
      </c>
      <c r="C146" s="6">
        <f t="shared" si="75"/>
        <v>36.726011275858156</v>
      </c>
      <c r="D146" s="6">
        <f t="shared" si="78"/>
        <v>28.564675436778565</v>
      </c>
      <c r="E146" s="6">
        <f t="shared" si="79"/>
        <v>8.1613358390795909</v>
      </c>
      <c r="F146" s="6">
        <f t="shared" si="80"/>
        <v>1216.0390400228589</v>
      </c>
      <c r="G146" s="37"/>
      <c r="H146" s="6">
        <f t="shared" si="81"/>
        <v>0</v>
      </c>
      <c r="I146" s="6">
        <f t="shared" si="68"/>
        <v>0</v>
      </c>
      <c r="J146" s="6">
        <f t="shared" si="70"/>
        <v>0</v>
      </c>
      <c r="K146" s="6">
        <f t="shared" si="69"/>
        <v>0</v>
      </c>
      <c r="N146" s="34">
        <v>135</v>
      </c>
      <c r="O146" s="39">
        <f ca="1">O145+30</f>
        <v>48380</v>
      </c>
      <c r="P146" s="6">
        <f t="shared" si="89"/>
        <v>15.564050196247074</v>
      </c>
      <c r="Q146" s="6">
        <f t="shared" si="82"/>
        <v>9.5113640088176563</v>
      </c>
      <c r="R146" s="6">
        <f t="shared" si="83"/>
        <v>6.0526861874294173</v>
      </c>
      <c r="S146" s="6">
        <f t="shared" si="84"/>
        <v>512.74898702080634</v>
      </c>
      <c r="T146" s="37"/>
      <c r="U146" s="6">
        <f t="shared" si="71"/>
        <v>0</v>
      </c>
      <c r="V146" s="6">
        <f t="shared" si="72"/>
        <v>0</v>
      </c>
      <c r="W146" s="6">
        <f t="shared" si="73"/>
        <v>0</v>
      </c>
      <c r="X146" s="6">
        <f t="shared" si="74"/>
        <v>0</v>
      </c>
      <c r="Z146" s="34">
        <v>135</v>
      </c>
      <c r="AA146" s="39">
        <f ca="1">AA145+30</f>
        <v>48380</v>
      </c>
      <c r="AB146" s="6">
        <f t="shared" si="85"/>
        <v>11.609720554661717</v>
      </c>
      <c r="AC146" s="6">
        <f t="shared" si="86"/>
        <v>3.5474146139244134</v>
      </c>
      <c r="AD146" s="6">
        <f t="shared" si="87"/>
        <v>8.0623059407373034</v>
      </c>
      <c r="AE146" s="6">
        <f t="shared" si="88"/>
        <v>378.92837921465326</v>
      </c>
      <c r="AF146" s="37"/>
      <c r="AG146" s="6">
        <f t="shared" si="76"/>
        <v>0</v>
      </c>
      <c r="AH146" s="6">
        <f t="shared" si="90"/>
        <v>0</v>
      </c>
      <c r="AI146" s="6">
        <f t="shared" si="91"/>
        <v>0</v>
      </c>
      <c r="AJ146" s="6">
        <f t="shared" si="77"/>
        <v>0</v>
      </c>
    </row>
    <row r="147" spans="1:36" x14ac:dyDescent="0.2">
      <c r="A147" s="34">
        <v>136</v>
      </c>
      <c r="B147" s="39">
        <f ca="1">B146+31</f>
        <v>48411</v>
      </c>
      <c r="C147" s="6">
        <f t="shared" si="75"/>
        <v>36.481171200685765</v>
      </c>
      <c r="D147" s="6">
        <f t="shared" si="78"/>
        <v>28.374244267200041</v>
      </c>
      <c r="E147" s="6">
        <f t="shared" si="79"/>
        <v>8.1069269334857239</v>
      </c>
      <c r="F147" s="6">
        <f t="shared" si="80"/>
        <v>1207.9321130893732</v>
      </c>
      <c r="G147" s="37"/>
      <c r="H147" s="6">
        <f t="shared" si="81"/>
        <v>0</v>
      </c>
      <c r="I147" s="6">
        <f t="shared" si="68"/>
        <v>0</v>
      </c>
      <c r="J147" s="6">
        <f t="shared" si="70"/>
        <v>0</v>
      </c>
      <c r="K147" s="6">
        <f t="shared" si="69"/>
        <v>0</v>
      </c>
      <c r="N147" s="34">
        <v>136</v>
      </c>
      <c r="O147" s="39">
        <f ca="1">O146+31</f>
        <v>48411</v>
      </c>
      <c r="P147" s="6">
        <f t="shared" si="89"/>
        <v>15.38246961062419</v>
      </c>
      <c r="Q147" s="6">
        <f t="shared" si="82"/>
        <v>9.4003980953814494</v>
      </c>
      <c r="R147" s="6">
        <f t="shared" si="83"/>
        <v>5.9820715152427404</v>
      </c>
      <c r="S147" s="6">
        <f t="shared" si="84"/>
        <v>506.76691550556359</v>
      </c>
      <c r="T147" s="37"/>
      <c r="U147" s="6">
        <f t="shared" si="71"/>
        <v>0</v>
      </c>
      <c r="V147" s="6">
        <f t="shared" si="72"/>
        <v>0</v>
      </c>
      <c r="W147" s="6">
        <f t="shared" si="73"/>
        <v>0</v>
      </c>
      <c r="X147" s="6">
        <f t="shared" si="74"/>
        <v>0</v>
      </c>
      <c r="Z147" s="34">
        <v>136</v>
      </c>
      <c r="AA147" s="39">
        <f ca="1">AA146+31</f>
        <v>48411</v>
      </c>
      <c r="AB147" s="6">
        <f t="shared" si="85"/>
        <v>11.367851376439598</v>
      </c>
      <c r="AC147" s="6">
        <f t="shared" si="86"/>
        <v>3.4735101428009885</v>
      </c>
      <c r="AD147" s="6">
        <f t="shared" si="87"/>
        <v>7.8943412336386096</v>
      </c>
      <c r="AE147" s="6">
        <f t="shared" si="88"/>
        <v>371.03403798101465</v>
      </c>
      <c r="AF147" s="37"/>
      <c r="AG147" s="6">
        <f t="shared" si="76"/>
        <v>0</v>
      </c>
      <c r="AH147" s="6">
        <f t="shared" si="90"/>
        <v>0</v>
      </c>
      <c r="AI147" s="6">
        <f t="shared" si="91"/>
        <v>0</v>
      </c>
      <c r="AJ147" s="6">
        <f t="shared" si="77"/>
        <v>0</v>
      </c>
    </row>
    <row r="148" spans="1:36" x14ac:dyDescent="0.2">
      <c r="A148" s="34">
        <v>137</v>
      </c>
      <c r="B148" s="39">
        <f ca="1">B147+31</f>
        <v>48442</v>
      </c>
      <c r="C148" s="6">
        <f t="shared" si="75"/>
        <v>36.237963392681195</v>
      </c>
      <c r="D148" s="6">
        <f t="shared" si="78"/>
        <v>28.185082638752043</v>
      </c>
      <c r="E148" s="6">
        <f t="shared" si="79"/>
        <v>8.052880753929152</v>
      </c>
      <c r="F148" s="6">
        <f t="shared" si="80"/>
        <v>1199.8792323354439</v>
      </c>
      <c r="G148" s="37"/>
      <c r="H148" s="6">
        <f t="shared" si="81"/>
        <v>0</v>
      </c>
      <c r="I148" s="6">
        <f t="shared" si="68"/>
        <v>0</v>
      </c>
      <c r="J148" s="6">
        <f t="shared" si="70"/>
        <v>0</v>
      </c>
      <c r="K148" s="6">
        <f t="shared" si="69"/>
        <v>0</v>
      </c>
      <c r="N148" s="34">
        <v>137</v>
      </c>
      <c r="O148" s="39">
        <f ca="1">O147+31</f>
        <v>48442</v>
      </c>
      <c r="P148" s="6">
        <f t="shared" si="89"/>
        <v>15.203007465166907</v>
      </c>
      <c r="Q148" s="6">
        <f t="shared" si="82"/>
        <v>9.2907267842686654</v>
      </c>
      <c r="R148" s="6">
        <f t="shared" si="83"/>
        <v>5.9122806808982418</v>
      </c>
      <c r="S148" s="6">
        <f t="shared" si="84"/>
        <v>500.85463482466537</v>
      </c>
      <c r="T148" s="37"/>
      <c r="U148" s="6">
        <f t="shared" si="71"/>
        <v>0</v>
      </c>
      <c r="V148" s="6">
        <f t="shared" si="72"/>
        <v>0</v>
      </c>
      <c r="W148" s="6">
        <f t="shared" si="73"/>
        <v>0</v>
      </c>
      <c r="X148" s="6">
        <f t="shared" si="74"/>
        <v>0</v>
      </c>
      <c r="Z148" s="34">
        <v>137</v>
      </c>
      <c r="AA148" s="39">
        <f ca="1">AA147+31</f>
        <v>48442</v>
      </c>
      <c r="AB148" s="6">
        <f t="shared" si="85"/>
        <v>11.131021139430439</v>
      </c>
      <c r="AC148" s="6">
        <f t="shared" si="86"/>
        <v>3.401145348159301</v>
      </c>
      <c r="AD148" s="6">
        <f t="shared" si="87"/>
        <v>7.7298757912711382</v>
      </c>
      <c r="AE148" s="6">
        <f t="shared" si="88"/>
        <v>363.30416218974352</v>
      </c>
      <c r="AF148" s="37"/>
      <c r="AG148" s="6">
        <f t="shared" si="76"/>
        <v>0</v>
      </c>
      <c r="AH148" s="6">
        <f t="shared" si="90"/>
        <v>0</v>
      </c>
      <c r="AI148" s="6">
        <f t="shared" si="91"/>
        <v>0</v>
      </c>
      <c r="AJ148" s="6">
        <f t="shared" si="77"/>
        <v>0</v>
      </c>
    </row>
    <row r="149" spans="1:36" x14ac:dyDescent="0.2">
      <c r="A149" s="34">
        <v>138</v>
      </c>
      <c r="B149" s="39">
        <f ca="1">B148+30</f>
        <v>48472</v>
      </c>
      <c r="C149" s="6">
        <f t="shared" si="75"/>
        <v>35.996376970063316</v>
      </c>
      <c r="D149" s="6">
        <f t="shared" si="78"/>
        <v>27.997182087827028</v>
      </c>
      <c r="E149" s="6">
        <f t="shared" si="79"/>
        <v>7.9991948822362886</v>
      </c>
      <c r="F149" s="6">
        <f t="shared" si="80"/>
        <v>1191.8800374532077</v>
      </c>
      <c r="G149" s="37"/>
      <c r="H149" s="6">
        <f t="shared" si="81"/>
        <v>0</v>
      </c>
      <c r="I149" s="6">
        <f t="shared" si="68"/>
        <v>0</v>
      </c>
      <c r="J149" s="6">
        <f t="shared" si="70"/>
        <v>0</v>
      </c>
      <c r="K149" s="6">
        <f t="shared" si="69"/>
        <v>0</v>
      </c>
      <c r="N149" s="34">
        <v>138</v>
      </c>
      <c r="O149" s="39">
        <f ca="1">O148+30</f>
        <v>48472</v>
      </c>
      <c r="P149" s="6">
        <f t="shared" si="89"/>
        <v>15.025639044739961</v>
      </c>
      <c r="Q149" s="6">
        <f t="shared" si="82"/>
        <v>9.1823349717855312</v>
      </c>
      <c r="R149" s="6">
        <f t="shared" si="83"/>
        <v>5.8433040729544299</v>
      </c>
      <c r="S149" s="6">
        <f t="shared" si="84"/>
        <v>495.01133075171094</v>
      </c>
      <c r="T149" s="37"/>
      <c r="U149" s="6">
        <f t="shared" si="71"/>
        <v>0</v>
      </c>
      <c r="V149" s="6">
        <f t="shared" si="72"/>
        <v>0</v>
      </c>
      <c r="W149" s="6">
        <f t="shared" si="73"/>
        <v>0</v>
      </c>
      <c r="X149" s="6">
        <f t="shared" si="74"/>
        <v>0</v>
      </c>
      <c r="Z149" s="34">
        <v>138</v>
      </c>
      <c r="AA149" s="39">
        <f ca="1">AA148+30</f>
        <v>48472</v>
      </c>
      <c r="AB149" s="6">
        <f t="shared" si="85"/>
        <v>10.899124865692306</v>
      </c>
      <c r="AC149" s="6">
        <f t="shared" si="86"/>
        <v>3.3302881534059825</v>
      </c>
      <c r="AD149" s="6">
        <f t="shared" si="87"/>
        <v>7.5688367122863234</v>
      </c>
      <c r="AE149" s="6">
        <f t="shared" si="88"/>
        <v>355.7353254774572</v>
      </c>
      <c r="AF149" s="37"/>
      <c r="AG149" s="6">
        <f t="shared" si="76"/>
        <v>0</v>
      </c>
      <c r="AH149" s="6">
        <f t="shared" si="90"/>
        <v>0</v>
      </c>
      <c r="AI149" s="6">
        <f t="shared" si="91"/>
        <v>0</v>
      </c>
      <c r="AJ149" s="6">
        <f t="shared" si="77"/>
        <v>0</v>
      </c>
    </row>
    <row r="150" spans="1:36" x14ac:dyDescent="0.2">
      <c r="A150" s="34">
        <v>139</v>
      </c>
      <c r="B150" s="39">
        <f ca="1">B149+31</f>
        <v>48503</v>
      </c>
      <c r="C150" s="6">
        <f t="shared" si="75"/>
        <v>35.756401123596227</v>
      </c>
      <c r="D150" s="6">
        <f t="shared" si="78"/>
        <v>27.810534207241513</v>
      </c>
      <c r="E150" s="6">
        <f t="shared" si="79"/>
        <v>7.9458669163547135</v>
      </c>
      <c r="F150" s="6">
        <f t="shared" si="80"/>
        <v>1183.9341705368529</v>
      </c>
      <c r="G150" s="37"/>
      <c r="H150" s="6">
        <f t="shared" si="81"/>
        <v>0</v>
      </c>
      <c r="I150" s="6">
        <f t="shared" si="68"/>
        <v>0</v>
      </c>
      <c r="J150" s="6">
        <f t="shared" si="70"/>
        <v>0</v>
      </c>
      <c r="K150" s="6">
        <f t="shared" si="69"/>
        <v>0</v>
      </c>
      <c r="N150" s="34">
        <v>139</v>
      </c>
      <c r="O150" s="39">
        <f ca="1">O149+31</f>
        <v>48503</v>
      </c>
      <c r="P150" s="6">
        <f t="shared" si="89"/>
        <v>14.850339922551328</v>
      </c>
      <c r="Q150" s="6">
        <f t="shared" si="82"/>
        <v>9.0752077304480334</v>
      </c>
      <c r="R150" s="6">
        <f t="shared" si="83"/>
        <v>5.7751321921032943</v>
      </c>
      <c r="S150" s="6">
        <f t="shared" si="84"/>
        <v>489.23619855960766</v>
      </c>
      <c r="T150" s="37"/>
      <c r="U150" s="6">
        <f t="shared" si="71"/>
        <v>0</v>
      </c>
      <c r="V150" s="6">
        <f t="shared" si="72"/>
        <v>0</v>
      </c>
      <c r="W150" s="6">
        <f t="shared" si="73"/>
        <v>0</v>
      </c>
      <c r="X150" s="6">
        <f t="shared" si="74"/>
        <v>0</v>
      </c>
      <c r="Z150" s="34">
        <v>139</v>
      </c>
      <c r="AA150" s="39">
        <f ca="1">AA149+31</f>
        <v>48503</v>
      </c>
      <c r="AB150" s="6">
        <f t="shared" si="85"/>
        <v>10.672059764323716</v>
      </c>
      <c r="AC150" s="6">
        <f t="shared" si="86"/>
        <v>3.2609071502100244</v>
      </c>
      <c r="AD150" s="6">
        <f t="shared" si="87"/>
        <v>7.4111526141136919</v>
      </c>
      <c r="AE150" s="6">
        <f t="shared" si="88"/>
        <v>348.32417286334351</v>
      </c>
      <c r="AF150" s="37"/>
      <c r="AG150" s="6">
        <f t="shared" si="76"/>
        <v>0</v>
      </c>
      <c r="AH150" s="6">
        <f t="shared" si="90"/>
        <v>0</v>
      </c>
      <c r="AI150" s="6">
        <f t="shared" si="91"/>
        <v>0</v>
      </c>
      <c r="AJ150" s="6">
        <f t="shared" si="77"/>
        <v>0</v>
      </c>
    </row>
    <row r="151" spans="1:36" x14ac:dyDescent="0.2">
      <c r="A151" s="34">
        <v>140</v>
      </c>
      <c r="B151" s="39">
        <f ca="1">B150+31</f>
        <v>48534</v>
      </c>
      <c r="C151" s="6">
        <f t="shared" si="75"/>
        <v>35.518025116105584</v>
      </c>
      <c r="D151" s="6">
        <f t="shared" si="78"/>
        <v>27.625130645859901</v>
      </c>
      <c r="E151" s="6">
        <f t="shared" si="79"/>
        <v>7.8928944702456825</v>
      </c>
      <c r="F151" s="6">
        <f t="shared" si="80"/>
        <v>1176.0412760666072</v>
      </c>
      <c r="G151" s="37"/>
      <c r="H151" s="6">
        <f t="shared" si="81"/>
        <v>0</v>
      </c>
      <c r="I151" s="6">
        <f t="shared" si="68"/>
        <v>0</v>
      </c>
      <c r="J151" s="6">
        <f t="shared" si="70"/>
        <v>0</v>
      </c>
      <c r="K151" s="6">
        <f t="shared" si="69"/>
        <v>0</v>
      </c>
      <c r="N151" s="34">
        <v>140</v>
      </c>
      <c r="O151" s="39">
        <f ca="1">O150+31</f>
        <v>48534</v>
      </c>
      <c r="P151" s="6">
        <f t="shared" si="89"/>
        <v>14.677085956788229</v>
      </c>
      <c r="Q151" s="6">
        <f t="shared" si="82"/>
        <v>8.9693303069261408</v>
      </c>
      <c r="R151" s="6">
        <f t="shared" si="83"/>
        <v>5.7077556498620883</v>
      </c>
      <c r="S151" s="6">
        <f t="shared" si="84"/>
        <v>483.52844290974559</v>
      </c>
      <c r="T151" s="37"/>
      <c r="U151" s="6">
        <f t="shared" si="71"/>
        <v>0</v>
      </c>
      <c r="V151" s="6">
        <f t="shared" si="72"/>
        <v>0</v>
      </c>
      <c r="W151" s="6">
        <f t="shared" si="73"/>
        <v>0</v>
      </c>
      <c r="X151" s="6">
        <f t="shared" si="74"/>
        <v>0</v>
      </c>
      <c r="Z151" s="34">
        <v>140</v>
      </c>
      <c r="AA151" s="39">
        <f ca="1">AA150+31</f>
        <v>48534</v>
      </c>
      <c r="AB151" s="6">
        <f t="shared" si="85"/>
        <v>10.449725185900304</v>
      </c>
      <c r="AC151" s="6">
        <f t="shared" si="86"/>
        <v>3.1929715845806488</v>
      </c>
      <c r="AD151" s="6">
        <f t="shared" si="87"/>
        <v>7.2567536013196552</v>
      </c>
      <c r="AE151" s="6">
        <f t="shared" si="88"/>
        <v>341.06741926202386</v>
      </c>
      <c r="AF151" s="37"/>
      <c r="AG151" s="6">
        <f t="shared" si="76"/>
        <v>0</v>
      </c>
      <c r="AH151" s="6">
        <f t="shared" si="90"/>
        <v>0</v>
      </c>
      <c r="AI151" s="6">
        <f t="shared" si="91"/>
        <v>0</v>
      </c>
      <c r="AJ151" s="6">
        <f t="shared" si="77"/>
        <v>0</v>
      </c>
    </row>
    <row r="152" spans="1:36" x14ac:dyDescent="0.2">
      <c r="A152" s="34">
        <v>141</v>
      </c>
      <c r="B152" s="39">
        <f ca="1">B151+30</f>
        <v>48564</v>
      </c>
      <c r="C152" s="6">
        <f t="shared" si="75"/>
        <v>35.281238281998213</v>
      </c>
      <c r="D152" s="6">
        <f t="shared" si="78"/>
        <v>27.440963108220835</v>
      </c>
      <c r="E152" s="6">
        <f t="shared" si="79"/>
        <v>7.8402751737773784</v>
      </c>
      <c r="F152" s="6">
        <f t="shared" si="80"/>
        <v>1168.2010008928298</v>
      </c>
      <c r="G152" s="37"/>
      <c r="H152" s="6">
        <f t="shared" si="81"/>
        <v>0</v>
      </c>
      <c r="I152" s="6">
        <f t="shared" si="68"/>
        <v>0</v>
      </c>
      <c r="J152" s="6">
        <f t="shared" si="70"/>
        <v>0</v>
      </c>
      <c r="K152" s="6">
        <f t="shared" si="69"/>
        <v>0</v>
      </c>
      <c r="N152" s="34">
        <v>141</v>
      </c>
      <c r="O152" s="39">
        <f ca="1">O151+30</f>
        <v>48564</v>
      </c>
      <c r="P152" s="6">
        <f t="shared" si="89"/>
        <v>14.505853287292368</v>
      </c>
      <c r="Q152" s="6">
        <f t="shared" si="82"/>
        <v>8.8646881200120031</v>
      </c>
      <c r="R152" s="6">
        <f t="shared" si="83"/>
        <v>5.6411651672803647</v>
      </c>
      <c r="S152" s="6">
        <f t="shared" si="84"/>
        <v>477.88727774246524</v>
      </c>
      <c r="T152" s="37"/>
      <c r="U152" s="6">
        <f t="shared" si="71"/>
        <v>0</v>
      </c>
      <c r="V152" s="6">
        <f t="shared" si="72"/>
        <v>0</v>
      </c>
      <c r="W152" s="6">
        <f t="shared" si="73"/>
        <v>0</v>
      </c>
      <c r="X152" s="6">
        <f t="shared" si="74"/>
        <v>0</v>
      </c>
      <c r="Z152" s="34">
        <v>141</v>
      </c>
      <c r="AA152" s="39">
        <f ca="1">AA151+30</f>
        <v>48564</v>
      </c>
      <c r="AB152" s="6">
        <f t="shared" si="85"/>
        <v>10.232022577860716</v>
      </c>
      <c r="AC152" s="6">
        <f t="shared" si="86"/>
        <v>3.1264513432352188</v>
      </c>
      <c r="AD152" s="6">
        <f t="shared" si="87"/>
        <v>7.1055712346254971</v>
      </c>
      <c r="AE152" s="6">
        <f t="shared" si="88"/>
        <v>333.96184802739839</v>
      </c>
      <c r="AF152" s="37"/>
      <c r="AG152" s="6">
        <f t="shared" si="76"/>
        <v>0</v>
      </c>
      <c r="AH152" s="6">
        <f t="shared" si="90"/>
        <v>0</v>
      </c>
      <c r="AI152" s="6">
        <f t="shared" si="91"/>
        <v>0</v>
      </c>
      <c r="AJ152" s="6">
        <f t="shared" si="77"/>
        <v>0</v>
      </c>
    </row>
    <row r="153" spans="1:36" x14ac:dyDescent="0.2">
      <c r="A153" s="34">
        <v>142</v>
      </c>
      <c r="B153" s="39">
        <f ca="1">B152+31</f>
        <v>48595</v>
      </c>
      <c r="C153" s="6">
        <f t="shared" si="75"/>
        <v>35.046030026784891</v>
      </c>
      <c r="D153" s="6">
        <f t="shared" si="78"/>
        <v>27.258023354166031</v>
      </c>
      <c r="E153" s="6">
        <f t="shared" si="79"/>
        <v>7.7880066726188595</v>
      </c>
      <c r="F153" s="6">
        <f t="shared" si="80"/>
        <v>1160.412994220211</v>
      </c>
      <c r="G153" s="37"/>
      <c r="H153" s="6">
        <f t="shared" si="81"/>
        <v>0</v>
      </c>
      <c r="I153" s="6">
        <f t="shared" si="68"/>
        <v>0</v>
      </c>
      <c r="J153" s="6">
        <f t="shared" si="70"/>
        <v>0</v>
      </c>
      <c r="K153" s="6">
        <f t="shared" si="69"/>
        <v>0</v>
      </c>
      <c r="N153" s="34">
        <v>142</v>
      </c>
      <c r="O153" s="39">
        <f ca="1">O152+31</f>
        <v>48595</v>
      </c>
      <c r="P153" s="6">
        <f t="shared" si="89"/>
        <v>14.336618332273957</v>
      </c>
      <c r="Q153" s="6">
        <f t="shared" si="82"/>
        <v>8.7612667586118622</v>
      </c>
      <c r="R153" s="6">
        <f t="shared" si="83"/>
        <v>5.5753515736620951</v>
      </c>
      <c r="S153" s="6">
        <f t="shared" si="84"/>
        <v>472.31192616880315</v>
      </c>
      <c r="T153" s="37"/>
      <c r="U153" s="6">
        <f t="shared" si="71"/>
        <v>0</v>
      </c>
      <c r="V153" s="6">
        <f t="shared" si="72"/>
        <v>0</v>
      </c>
      <c r="W153" s="6">
        <f t="shared" si="73"/>
        <v>0</v>
      </c>
      <c r="X153" s="6">
        <f t="shared" si="74"/>
        <v>0</v>
      </c>
      <c r="Z153" s="34">
        <v>142</v>
      </c>
      <c r="AA153" s="39">
        <f ca="1">AA152+31</f>
        <v>48595</v>
      </c>
      <c r="AB153" s="6">
        <f t="shared" si="85"/>
        <v>10.018855440821952</v>
      </c>
      <c r="AC153" s="6">
        <f t="shared" si="86"/>
        <v>3.0613169402511518</v>
      </c>
      <c r="AD153" s="6">
        <f t="shared" si="87"/>
        <v>6.9575385005708004</v>
      </c>
      <c r="AE153" s="6">
        <f t="shared" si="88"/>
        <v>327.00430952682757</v>
      </c>
      <c r="AF153" s="37"/>
      <c r="AG153" s="6">
        <f t="shared" si="76"/>
        <v>0</v>
      </c>
      <c r="AH153" s="6">
        <f t="shared" si="90"/>
        <v>0</v>
      </c>
      <c r="AI153" s="6">
        <f t="shared" si="91"/>
        <v>0</v>
      </c>
      <c r="AJ153" s="6">
        <f t="shared" si="77"/>
        <v>0</v>
      </c>
    </row>
    <row r="154" spans="1:36" x14ac:dyDescent="0.2">
      <c r="A154" s="34">
        <v>143</v>
      </c>
      <c r="B154" s="39">
        <f ca="1">B153+31</f>
        <v>48626</v>
      </c>
      <c r="C154" s="6">
        <f t="shared" si="75"/>
        <v>34.812389826606328</v>
      </c>
      <c r="D154" s="6">
        <f t="shared" si="78"/>
        <v>27.076303198471592</v>
      </c>
      <c r="E154" s="6">
        <f t="shared" si="79"/>
        <v>7.7360866281347356</v>
      </c>
      <c r="F154" s="6">
        <f t="shared" si="80"/>
        <v>1152.6769075920763</v>
      </c>
      <c r="G154" s="37"/>
      <c r="H154" s="6">
        <f t="shared" si="81"/>
        <v>0</v>
      </c>
      <c r="I154" s="6">
        <f t="shared" si="68"/>
        <v>0</v>
      </c>
      <c r="J154" s="6">
        <f t="shared" si="70"/>
        <v>0</v>
      </c>
      <c r="K154" s="6">
        <f t="shared" si="69"/>
        <v>0</v>
      </c>
      <c r="N154" s="34">
        <v>143</v>
      </c>
      <c r="O154" s="39">
        <f ca="1">O153+31</f>
        <v>48626</v>
      </c>
      <c r="P154" s="6">
        <f t="shared" si="89"/>
        <v>14.169357785064093</v>
      </c>
      <c r="Q154" s="6">
        <f t="shared" si="82"/>
        <v>8.6590519797613918</v>
      </c>
      <c r="R154" s="6">
        <f t="shared" si="83"/>
        <v>5.5103058053027016</v>
      </c>
      <c r="S154" s="6">
        <f t="shared" si="84"/>
        <v>466.80162036350043</v>
      </c>
      <c r="T154" s="37"/>
      <c r="U154" s="6">
        <f t="shared" si="71"/>
        <v>0</v>
      </c>
      <c r="V154" s="6">
        <f t="shared" si="72"/>
        <v>0</v>
      </c>
      <c r="W154" s="6">
        <f t="shared" si="73"/>
        <v>0</v>
      </c>
      <c r="X154" s="6">
        <f t="shared" si="74"/>
        <v>0</v>
      </c>
      <c r="Z154" s="34">
        <v>143</v>
      </c>
      <c r="AA154" s="39">
        <f ca="1">AA153+31</f>
        <v>48626</v>
      </c>
      <c r="AB154" s="6">
        <f t="shared" si="85"/>
        <v>10</v>
      </c>
      <c r="AC154" s="6">
        <f t="shared" si="86"/>
        <v>2.9975395039959194</v>
      </c>
      <c r="AD154" s="6">
        <f t="shared" si="87"/>
        <v>7.0024604960040806</v>
      </c>
      <c r="AE154" s="6">
        <f t="shared" si="88"/>
        <v>320.00184903082351</v>
      </c>
      <c r="AF154" s="37"/>
      <c r="AG154" s="6">
        <f t="shared" si="76"/>
        <v>0</v>
      </c>
      <c r="AH154" s="6">
        <f t="shared" si="90"/>
        <v>0</v>
      </c>
      <c r="AI154" s="6">
        <f t="shared" si="91"/>
        <v>0</v>
      </c>
      <c r="AJ154" s="6">
        <f t="shared" si="77"/>
        <v>0</v>
      </c>
    </row>
    <row r="155" spans="1:36" x14ac:dyDescent="0.2">
      <c r="A155" s="34">
        <v>144</v>
      </c>
      <c r="B155" s="39">
        <f ca="1">B154+30</f>
        <v>48656</v>
      </c>
      <c r="C155" s="6">
        <f t="shared" si="75"/>
        <v>34.58030722776229</v>
      </c>
      <c r="D155" s="6">
        <f t="shared" si="78"/>
        <v>26.895794510481782</v>
      </c>
      <c r="E155" s="6">
        <f t="shared" si="79"/>
        <v>7.6845127172805086</v>
      </c>
      <c r="F155" s="6">
        <f t="shared" si="80"/>
        <v>1144.9923948747958</v>
      </c>
      <c r="G155" s="37"/>
      <c r="H155" s="6">
        <f t="shared" si="81"/>
        <v>0</v>
      </c>
      <c r="I155" s="6">
        <f t="shared" si="68"/>
        <v>0</v>
      </c>
      <c r="J155" s="6">
        <f t="shared" si="70"/>
        <v>0</v>
      </c>
      <c r="K155" s="6">
        <f t="shared" si="69"/>
        <v>0</v>
      </c>
      <c r="N155" s="34">
        <v>144</v>
      </c>
      <c r="O155" s="39">
        <f ca="1">O154+30</f>
        <v>48656</v>
      </c>
      <c r="P155" s="6">
        <f t="shared" si="89"/>
        <v>14.004048610905013</v>
      </c>
      <c r="Q155" s="6">
        <f t="shared" si="82"/>
        <v>8.5580297066641755</v>
      </c>
      <c r="R155" s="6">
        <f t="shared" si="83"/>
        <v>5.4460189042408373</v>
      </c>
      <c r="S155" s="6">
        <f t="shared" si="84"/>
        <v>461.35560145925962</v>
      </c>
      <c r="T155" s="37"/>
      <c r="U155" s="6">
        <f t="shared" si="71"/>
        <v>0</v>
      </c>
      <c r="V155" s="6">
        <f t="shared" si="72"/>
        <v>0</v>
      </c>
      <c r="W155" s="6">
        <f t="shared" si="73"/>
        <v>0</v>
      </c>
      <c r="X155" s="6">
        <f t="shared" si="74"/>
        <v>0</v>
      </c>
      <c r="Z155" s="34">
        <v>144</v>
      </c>
      <c r="AA155" s="39">
        <f ca="1">AA154+30</f>
        <v>48656</v>
      </c>
      <c r="AB155" s="6">
        <f t="shared" si="85"/>
        <v>10</v>
      </c>
      <c r="AC155" s="6">
        <f t="shared" si="86"/>
        <v>2.9333502827825488</v>
      </c>
      <c r="AD155" s="6">
        <f t="shared" si="87"/>
        <v>7.0666497172174516</v>
      </c>
      <c r="AE155" s="6">
        <f t="shared" si="88"/>
        <v>312.93519931360606</v>
      </c>
      <c r="AF155" s="37"/>
      <c r="AG155" s="6">
        <f t="shared" si="76"/>
        <v>0</v>
      </c>
      <c r="AH155" s="6">
        <f t="shared" si="90"/>
        <v>0</v>
      </c>
      <c r="AI155" s="6">
        <f t="shared" si="91"/>
        <v>0</v>
      </c>
      <c r="AJ155" s="6">
        <f t="shared" si="77"/>
        <v>0</v>
      </c>
    </row>
    <row r="156" spans="1:36" x14ac:dyDescent="0.2">
      <c r="A156" s="34">
        <v>145</v>
      </c>
      <c r="B156" s="39">
        <f ca="1">B155+31</f>
        <v>48687</v>
      </c>
      <c r="C156" s="6">
        <f t="shared" si="75"/>
        <v>34.349771846243868</v>
      </c>
      <c r="D156" s="6">
        <f t="shared" si="78"/>
        <v>26.716489213745234</v>
      </c>
      <c r="E156" s="6">
        <f t="shared" si="79"/>
        <v>7.6332826324986343</v>
      </c>
      <c r="F156" s="6">
        <f t="shared" si="80"/>
        <v>1137.3591122422972</v>
      </c>
      <c r="G156" s="37"/>
      <c r="H156" s="6">
        <f t="shared" si="81"/>
        <v>0</v>
      </c>
      <c r="I156" s="6">
        <f t="shared" si="68"/>
        <v>0</v>
      </c>
      <c r="J156" s="6">
        <f t="shared" si="70"/>
        <v>0</v>
      </c>
      <c r="K156" s="6">
        <f t="shared" si="69"/>
        <v>0</v>
      </c>
      <c r="N156" s="34">
        <v>145</v>
      </c>
      <c r="O156" s="39">
        <f ca="1">O155+31</f>
        <v>48687</v>
      </c>
      <c r="P156" s="6">
        <f t="shared" si="89"/>
        <v>13.840668043777788</v>
      </c>
      <c r="Q156" s="6">
        <f t="shared" si="82"/>
        <v>8.4581860267530935</v>
      </c>
      <c r="R156" s="6">
        <f t="shared" si="83"/>
        <v>5.3824820170246941</v>
      </c>
      <c r="S156" s="6">
        <f t="shared" si="84"/>
        <v>455.97311944223492</v>
      </c>
      <c r="T156" s="37"/>
      <c r="U156" s="6">
        <f t="shared" si="71"/>
        <v>0</v>
      </c>
      <c r="V156" s="6">
        <f t="shared" si="72"/>
        <v>0</v>
      </c>
      <c r="W156" s="6">
        <f t="shared" si="73"/>
        <v>0</v>
      </c>
      <c r="X156" s="6">
        <f t="shared" si="74"/>
        <v>0</v>
      </c>
      <c r="Z156" s="34">
        <v>145</v>
      </c>
      <c r="AA156" s="39">
        <f ca="1">AA155+31</f>
        <v>48687</v>
      </c>
      <c r="AB156" s="6">
        <f t="shared" si="85"/>
        <v>10</v>
      </c>
      <c r="AC156" s="6">
        <f t="shared" si="86"/>
        <v>2.8685726603747224</v>
      </c>
      <c r="AD156" s="6">
        <f t="shared" si="87"/>
        <v>7.1314273396252776</v>
      </c>
      <c r="AE156" s="6">
        <f t="shared" si="88"/>
        <v>305.80377197398076</v>
      </c>
      <c r="AF156" s="37"/>
      <c r="AG156" s="6">
        <f t="shared" si="76"/>
        <v>0</v>
      </c>
      <c r="AH156" s="6">
        <f t="shared" si="90"/>
        <v>0</v>
      </c>
      <c r="AI156" s="6">
        <f t="shared" si="91"/>
        <v>0</v>
      </c>
      <c r="AJ156" s="6">
        <f t="shared" si="77"/>
        <v>0</v>
      </c>
    </row>
    <row r="157" spans="1:36" x14ac:dyDescent="0.2">
      <c r="A157" s="34">
        <v>146</v>
      </c>
      <c r="B157" s="39">
        <f ca="1">B156+31</f>
        <v>48718</v>
      </c>
      <c r="C157" s="6">
        <f t="shared" si="75"/>
        <v>34.120773367268917</v>
      </c>
      <c r="D157" s="6">
        <f t="shared" si="78"/>
        <v>26.538379285653601</v>
      </c>
      <c r="E157" s="6">
        <f t="shared" si="79"/>
        <v>7.5823940816153161</v>
      </c>
      <c r="F157" s="6">
        <f t="shared" si="80"/>
        <v>1129.7767181606819</v>
      </c>
      <c r="G157" s="37"/>
      <c r="H157" s="6">
        <f t="shared" si="81"/>
        <v>0</v>
      </c>
      <c r="I157" s="6">
        <f t="shared" si="68"/>
        <v>0</v>
      </c>
      <c r="J157" s="6">
        <f t="shared" si="70"/>
        <v>0</v>
      </c>
      <c r="K157" s="6">
        <f t="shared" si="69"/>
        <v>0</v>
      </c>
      <c r="N157" s="34">
        <v>146</v>
      </c>
      <c r="O157" s="39">
        <f ca="1">O156+31</f>
        <v>48718</v>
      </c>
      <c r="P157" s="6">
        <f t="shared" si="89"/>
        <v>13.679193583267047</v>
      </c>
      <c r="Q157" s="6">
        <f t="shared" si="82"/>
        <v>8.3595071897743072</v>
      </c>
      <c r="R157" s="6">
        <f t="shared" si="83"/>
        <v>5.3196863934927396</v>
      </c>
      <c r="S157" s="6">
        <f t="shared" si="84"/>
        <v>450.65343304874216</v>
      </c>
      <c r="T157" s="37"/>
      <c r="U157" s="6">
        <f t="shared" si="71"/>
        <v>0</v>
      </c>
      <c r="V157" s="6">
        <f t="shared" si="72"/>
        <v>0</v>
      </c>
      <c r="W157" s="6">
        <f t="shared" si="73"/>
        <v>0</v>
      </c>
      <c r="X157" s="6">
        <f t="shared" si="74"/>
        <v>0</v>
      </c>
      <c r="Z157" s="34">
        <v>146</v>
      </c>
      <c r="AA157" s="39">
        <f ca="1">AA156+31</f>
        <v>48718</v>
      </c>
      <c r="AB157" s="6">
        <f t="shared" si="85"/>
        <v>10</v>
      </c>
      <c r="AC157" s="6">
        <f t="shared" si="86"/>
        <v>2.8032012430948234</v>
      </c>
      <c r="AD157" s="6">
        <f t="shared" si="87"/>
        <v>7.1967987569051761</v>
      </c>
      <c r="AE157" s="6">
        <f t="shared" si="88"/>
        <v>298.60697321707556</v>
      </c>
      <c r="AF157" s="37"/>
      <c r="AG157" s="6">
        <f t="shared" si="76"/>
        <v>0</v>
      </c>
      <c r="AH157" s="6">
        <f t="shared" si="90"/>
        <v>0</v>
      </c>
      <c r="AI157" s="6">
        <f t="shared" si="91"/>
        <v>0</v>
      </c>
      <c r="AJ157" s="6">
        <f t="shared" si="77"/>
        <v>0</v>
      </c>
    </row>
    <row r="158" spans="1:36" x14ac:dyDescent="0.2">
      <c r="A158" s="34">
        <v>147</v>
      </c>
      <c r="B158" s="39">
        <f ca="1">B157+30</f>
        <v>48748</v>
      </c>
      <c r="C158" s="6">
        <f t="shared" si="75"/>
        <v>33.893301544820453</v>
      </c>
      <c r="D158" s="6">
        <f t="shared" si="78"/>
        <v>26.361456757082578</v>
      </c>
      <c r="E158" s="6">
        <f t="shared" si="79"/>
        <v>7.5318447877378745</v>
      </c>
      <c r="F158" s="6">
        <f t="shared" si="80"/>
        <v>1122.2448733729441</v>
      </c>
      <c r="G158" s="37"/>
      <c r="H158" s="6">
        <f t="shared" si="81"/>
        <v>0</v>
      </c>
      <c r="I158" s="6">
        <f t="shared" si="68"/>
        <v>0</v>
      </c>
      <c r="J158" s="6">
        <f t="shared" si="70"/>
        <v>0</v>
      </c>
      <c r="K158" s="6">
        <f t="shared" si="69"/>
        <v>0</v>
      </c>
      <c r="N158" s="34">
        <v>147</v>
      </c>
      <c r="O158" s="39">
        <f ca="1">O157+30</f>
        <v>48748</v>
      </c>
      <c r="P158" s="6">
        <f t="shared" si="89"/>
        <v>13.519602991462264</v>
      </c>
      <c r="Q158" s="6">
        <f t="shared" si="82"/>
        <v>8.2619796058936057</v>
      </c>
      <c r="R158" s="6">
        <f t="shared" si="83"/>
        <v>5.2576233855686585</v>
      </c>
      <c r="S158" s="6">
        <f t="shared" si="84"/>
        <v>445.39580966317351</v>
      </c>
      <c r="T158" s="37"/>
      <c r="U158" s="6">
        <f t="shared" si="71"/>
        <v>0</v>
      </c>
      <c r="V158" s="6">
        <f t="shared" si="72"/>
        <v>0</v>
      </c>
      <c r="W158" s="6">
        <f t="shared" si="73"/>
        <v>0</v>
      </c>
      <c r="X158" s="6">
        <f t="shared" si="74"/>
        <v>0</v>
      </c>
      <c r="Z158" s="34">
        <v>147</v>
      </c>
      <c r="AA158" s="39">
        <f ca="1">AA157+30</f>
        <v>48748</v>
      </c>
      <c r="AB158" s="6">
        <f t="shared" si="85"/>
        <v>10</v>
      </c>
      <c r="AC158" s="6">
        <f t="shared" si="86"/>
        <v>2.7372305878231926</v>
      </c>
      <c r="AD158" s="6">
        <f t="shared" si="87"/>
        <v>7.2627694121768069</v>
      </c>
      <c r="AE158" s="6">
        <f t="shared" si="88"/>
        <v>291.34420380489877</v>
      </c>
      <c r="AF158" s="37"/>
      <c r="AG158" s="6">
        <f t="shared" si="76"/>
        <v>0</v>
      </c>
      <c r="AH158" s="6">
        <f t="shared" si="90"/>
        <v>0</v>
      </c>
      <c r="AI158" s="6">
        <f t="shared" si="91"/>
        <v>0</v>
      </c>
      <c r="AJ158" s="6">
        <f t="shared" si="77"/>
        <v>0</v>
      </c>
    </row>
    <row r="159" spans="1:36" x14ac:dyDescent="0.2">
      <c r="A159" s="34">
        <v>148</v>
      </c>
      <c r="B159" s="39">
        <f ca="1">B158+31</f>
        <v>48779</v>
      </c>
      <c r="C159" s="6">
        <f t="shared" si="75"/>
        <v>33.667346201188323</v>
      </c>
      <c r="D159" s="6">
        <f t="shared" si="78"/>
        <v>26.185713712035362</v>
      </c>
      <c r="E159" s="6">
        <f t="shared" si="79"/>
        <v>7.4816324891529611</v>
      </c>
      <c r="F159" s="6">
        <f t="shared" si="80"/>
        <v>1114.763240883791</v>
      </c>
      <c r="G159" s="37"/>
      <c r="H159" s="6">
        <f t="shared" si="81"/>
        <v>0</v>
      </c>
      <c r="I159" s="6">
        <f t="shared" si="68"/>
        <v>0</v>
      </c>
      <c r="J159" s="6">
        <f t="shared" si="70"/>
        <v>0</v>
      </c>
      <c r="K159" s="6">
        <f t="shared" si="69"/>
        <v>0</v>
      </c>
      <c r="N159" s="34">
        <v>148</v>
      </c>
      <c r="O159" s="39">
        <f ca="1">O158+31</f>
        <v>48779</v>
      </c>
      <c r="P159" s="6">
        <f t="shared" si="89"/>
        <v>13.361874289895205</v>
      </c>
      <c r="Q159" s="6">
        <f t="shared" si="82"/>
        <v>8.1655898438248471</v>
      </c>
      <c r="R159" s="6">
        <f t="shared" si="83"/>
        <v>5.1962844460703579</v>
      </c>
      <c r="S159" s="6">
        <f t="shared" si="84"/>
        <v>440.19952521710314</v>
      </c>
      <c r="T159" s="37"/>
      <c r="U159" s="6">
        <f t="shared" si="71"/>
        <v>0</v>
      </c>
      <c r="V159" s="6">
        <f t="shared" si="72"/>
        <v>0</v>
      </c>
      <c r="W159" s="6">
        <f t="shared" si="73"/>
        <v>0</v>
      </c>
      <c r="X159" s="6">
        <f t="shared" si="74"/>
        <v>0</v>
      </c>
      <c r="Z159" s="34">
        <v>148</v>
      </c>
      <c r="AA159" s="39">
        <f ca="1">AA158+31</f>
        <v>48779</v>
      </c>
      <c r="AB159" s="6">
        <f t="shared" si="85"/>
        <v>10</v>
      </c>
      <c r="AC159" s="6">
        <f t="shared" si="86"/>
        <v>2.6706552015449052</v>
      </c>
      <c r="AD159" s="6">
        <f t="shared" si="87"/>
        <v>7.3293447984550948</v>
      </c>
      <c r="AE159" s="6">
        <f t="shared" si="88"/>
        <v>284.01485900644366</v>
      </c>
      <c r="AF159" s="37"/>
      <c r="AG159" s="6">
        <f t="shared" si="76"/>
        <v>0</v>
      </c>
      <c r="AH159" s="6">
        <f t="shared" si="90"/>
        <v>0</v>
      </c>
      <c r="AI159" s="6">
        <f t="shared" si="91"/>
        <v>0</v>
      </c>
      <c r="AJ159" s="6">
        <f t="shared" si="77"/>
        <v>0</v>
      </c>
    </row>
    <row r="160" spans="1:36" x14ac:dyDescent="0.2">
      <c r="A160" s="34">
        <v>149</v>
      </c>
      <c r="B160" s="39">
        <f ca="1">B159+31</f>
        <v>48810</v>
      </c>
      <c r="C160" s="6">
        <f t="shared" si="75"/>
        <v>33.442897226513729</v>
      </c>
      <c r="D160" s="6">
        <f t="shared" si="78"/>
        <v>26.011142287288457</v>
      </c>
      <c r="E160" s="6">
        <f t="shared" si="79"/>
        <v>7.4317549392252715</v>
      </c>
      <c r="F160" s="6">
        <f t="shared" si="80"/>
        <v>1107.3314859445657</v>
      </c>
      <c r="G160" s="37"/>
      <c r="H160" s="6">
        <f t="shared" si="81"/>
        <v>0</v>
      </c>
      <c r="I160" s="6">
        <f t="shared" si="68"/>
        <v>0</v>
      </c>
      <c r="J160" s="6">
        <f t="shared" si="70"/>
        <v>0</v>
      </c>
      <c r="K160" s="6">
        <f t="shared" si="69"/>
        <v>0</v>
      </c>
      <c r="N160" s="34">
        <v>149</v>
      </c>
      <c r="O160" s="39">
        <f ca="1">O159+31</f>
        <v>48810</v>
      </c>
      <c r="P160" s="6">
        <f t="shared" si="89"/>
        <v>13.205985756513094</v>
      </c>
      <c r="Q160" s="6">
        <f t="shared" si="82"/>
        <v>8.0703246289802237</v>
      </c>
      <c r="R160" s="6">
        <f t="shared" si="83"/>
        <v>5.1356611275328703</v>
      </c>
      <c r="S160" s="6">
        <f t="shared" si="84"/>
        <v>435.0638640895703</v>
      </c>
      <c r="T160" s="37"/>
      <c r="U160" s="6">
        <f t="shared" si="71"/>
        <v>0</v>
      </c>
      <c r="V160" s="6">
        <f t="shared" si="72"/>
        <v>0</v>
      </c>
      <c r="W160" s="6">
        <f t="shared" si="73"/>
        <v>0</v>
      </c>
      <c r="X160" s="6">
        <f t="shared" si="74"/>
        <v>0</v>
      </c>
      <c r="Z160" s="34">
        <v>149</v>
      </c>
      <c r="AA160" s="39">
        <f ca="1">AA159+31</f>
        <v>48810</v>
      </c>
      <c r="AB160" s="6">
        <f t="shared" si="85"/>
        <v>10</v>
      </c>
      <c r="AC160" s="6">
        <f t="shared" si="86"/>
        <v>2.6034695408924002</v>
      </c>
      <c r="AD160" s="6">
        <f t="shared" si="87"/>
        <v>7.3965304591076002</v>
      </c>
      <c r="AE160" s="6">
        <f t="shared" si="88"/>
        <v>276.61832854733603</v>
      </c>
      <c r="AF160" s="37"/>
      <c r="AG160" s="6">
        <f t="shared" si="76"/>
        <v>0</v>
      </c>
      <c r="AH160" s="6">
        <f t="shared" si="90"/>
        <v>0</v>
      </c>
      <c r="AI160" s="6">
        <f t="shared" si="91"/>
        <v>0</v>
      </c>
      <c r="AJ160" s="6">
        <f t="shared" si="77"/>
        <v>0</v>
      </c>
    </row>
    <row r="161" spans="1:36" x14ac:dyDescent="0.2">
      <c r="A161" s="34">
        <v>150</v>
      </c>
      <c r="B161" s="39">
        <f ca="1">B160+30</f>
        <v>48840</v>
      </c>
      <c r="C161" s="6">
        <f t="shared" si="75"/>
        <v>33.219944578336971</v>
      </c>
      <c r="D161" s="6">
        <f t="shared" si="78"/>
        <v>25.837734672039865</v>
      </c>
      <c r="E161" s="6">
        <f t="shared" si="79"/>
        <v>7.3822099062971063</v>
      </c>
      <c r="F161" s="6">
        <f t="shared" si="80"/>
        <v>1099.9492760382686</v>
      </c>
      <c r="G161" s="37"/>
      <c r="H161" s="6">
        <f t="shared" si="81"/>
        <v>0</v>
      </c>
      <c r="I161" s="6">
        <f t="shared" si="68"/>
        <v>0</v>
      </c>
      <c r="J161" s="6">
        <f t="shared" si="70"/>
        <v>0</v>
      </c>
      <c r="K161" s="6">
        <f t="shared" si="69"/>
        <v>0</v>
      </c>
      <c r="N161" s="34">
        <v>150</v>
      </c>
      <c r="O161" s="39">
        <f ca="1">O160+30</f>
        <v>48840</v>
      </c>
      <c r="P161" s="6">
        <f t="shared" si="89"/>
        <v>13.051915922687108</v>
      </c>
      <c r="Q161" s="6">
        <f t="shared" si="82"/>
        <v>7.976170841642122</v>
      </c>
      <c r="R161" s="6">
        <f t="shared" si="83"/>
        <v>5.0757450810449862</v>
      </c>
      <c r="S161" s="6">
        <f t="shared" si="84"/>
        <v>429.9881190085253</v>
      </c>
      <c r="T161" s="37"/>
      <c r="U161" s="6">
        <f t="shared" si="71"/>
        <v>0</v>
      </c>
      <c r="V161" s="6">
        <f t="shared" si="72"/>
        <v>0</v>
      </c>
      <c r="W161" s="6">
        <f t="shared" si="73"/>
        <v>0</v>
      </c>
      <c r="X161" s="6">
        <f t="shared" si="74"/>
        <v>0</v>
      </c>
      <c r="Z161" s="34">
        <v>150</v>
      </c>
      <c r="AA161" s="39">
        <f ca="1">AA160+30</f>
        <v>48840</v>
      </c>
      <c r="AB161" s="6">
        <f t="shared" si="85"/>
        <v>10</v>
      </c>
      <c r="AC161" s="6">
        <f t="shared" si="86"/>
        <v>2.5356680116839136</v>
      </c>
      <c r="AD161" s="6">
        <f t="shared" si="87"/>
        <v>7.4643319883160864</v>
      </c>
      <c r="AE161" s="6">
        <f t="shared" si="88"/>
        <v>269.15399655901996</v>
      </c>
      <c r="AF161" s="37"/>
      <c r="AG161" s="6">
        <f t="shared" si="76"/>
        <v>0</v>
      </c>
      <c r="AH161" s="6">
        <f t="shared" si="90"/>
        <v>0</v>
      </c>
      <c r="AI161" s="6">
        <f t="shared" si="91"/>
        <v>0</v>
      </c>
      <c r="AJ161" s="6">
        <f t="shared" si="77"/>
        <v>0</v>
      </c>
    </row>
    <row r="162" spans="1:36" x14ac:dyDescent="0.2">
      <c r="A162" s="34">
        <v>151</v>
      </c>
      <c r="B162" s="39">
        <f ca="1">B161+31</f>
        <v>48871</v>
      </c>
      <c r="C162" s="6">
        <f t="shared" si="75"/>
        <v>32.99847828114806</v>
      </c>
      <c r="D162" s="6">
        <f t="shared" si="78"/>
        <v>25.665483107559602</v>
      </c>
      <c r="E162" s="6">
        <f t="shared" si="79"/>
        <v>7.3329951735884578</v>
      </c>
      <c r="F162" s="6">
        <f t="shared" si="80"/>
        <v>1092.6162808646802</v>
      </c>
      <c r="G162" s="37"/>
      <c r="H162" s="6">
        <f t="shared" si="81"/>
        <v>0</v>
      </c>
      <c r="I162" s="6">
        <f t="shared" si="68"/>
        <v>0</v>
      </c>
      <c r="J162" s="6">
        <f t="shared" si="70"/>
        <v>0</v>
      </c>
      <c r="K162" s="6">
        <f t="shared" si="69"/>
        <v>0</v>
      </c>
      <c r="N162" s="34">
        <v>151</v>
      </c>
      <c r="O162" s="39">
        <f ca="1">O161+31</f>
        <v>48871</v>
      </c>
      <c r="P162" s="6">
        <f t="shared" si="89"/>
        <v>12.899643570255758</v>
      </c>
      <c r="Q162" s="6">
        <f t="shared" si="82"/>
        <v>7.8831155151562973</v>
      </c>
      <c r="R162" s="6">
        <f t="shared" si="83"/>
        <v>5.0165280550994611</v>
      </c>
      <c r="S162" s="6">
        <f t="shared" si="84"/>
        <v>424.97159095342585</v>
      </c>
      <c r="T162" s="37"/>
      <c r="U162" s="6">
        <f t="shared" si="71"/>
        <v>0</v>
      </c>
      <c r="V162" s="6">
        <f t="shared" si="72"/>
        <v>0</v>
      </c>
      <c r="W162" s="6">
        <f t="shared" si="73"/>
        <v>0</v>
      </c>
      <c r="X162" s="6">
        <f t="shared" si="74"/>
        <v>0</v>
      </c>
      <c r="Z162" s="34">
        <v>151</v>
      </c>
      <c r="AA162" s="39">
        <f ca="1">AA161+31</f>
        <v>48871</v>
      </c>
      <c r="AB162" s="6">
        <f t="shared" si="85"/>
        <v>10</v>
      </c>
      <c r="AC162" s="6">
        <f t="shared" si="86"/>
        <v>2.4672449684576829</v>
      </c>
      <c r="AD162" s="6">
        <f t="shared" si="87"/>
        <v>7.5327550315423171</v>
      </c>
      <c r="AE162" s="6">
        <f t="shared" si="88"/>
        <v>261.62124152747765</v>
      </c>
      <c r="AF162" s="37"/>
      <c r="AG162" s="6">
        <f t="shared" si="76"/>
        <v>0</v>
      </c>
      <c r="AH162" s="6">
        <f t="shared" si="90"/>
        <v>0</v>
      </c>
      <c r="AI162" s="6">
        <f t="shared" si="91"/>
        <v>0</v>
      </c>
      <c r="AJ162" s="6">
        <f t="shared" si="77"/>
        <v>0</v>
      </c>
    </row>
    <row r="163" spans="1:36" x14ac:dyDescent="0.2">
      <c r="A163" s="34">
        <v>152</v>
      </c>
      <c r="B163" s="39">
        <f ca="1">B162+31</f>
        <v>48902</v>
      </c>
      <c r="C163" s="6">
        <f t="shared" si="75"/>
        <v>32.778488425940402</v>
      </c>
      <c r="D163" s="6">
        <f t="shared" si="78"/>
        <v>25.494379886842541</v>
      </c>
      <c r="E163" s="6">
        <f t="shared" si="79"/>
        <v>7.2841085390978613</v>
      </c>
      <c r="F163" s="6">
        <f t="shared" si="80"/>
        <v>1085.3321723255824</v>
      </c>
      <c r="G163" s="37"/>
      <c r="H163" s="6">
        <f t="shared" si="81"/>
        <v>0</v>
      </c>
      <c r="I163" s="6">
        <f t="shared" si="68"/>
        <v>0</v>
      </c>
      <c r="J163" s="6">
        <f t="shared" si="70"/>
        <v>0</v>
      </c>
      <c r="K163" s="6">
        <f t="shared" si="69"/>
        <v>0</v>
      </c>
      <c r="N163" s="34">
        <v>152</v>
      </c>
      <c r="O163" s="39">
        <f ca="1">O162+31</f>
        <v>48902</v>
      </c>
      <c r="P163" s="6">
        <f t="shared" si="89"/>
        <v>12.749147728602775</v>
      </c>
      <c r="Q163" s="6">
        <f t="shared" si="82"/>
        <v>7.7911458341461408</v>
      </c>
      <c r="R163" s="6">
        <f t="shared" si="83"/>
        <v>4.9580018944566344</v>
      </c>
      <c r="S163" s="6">
        <f t="shared" si="84"/>
        <v>420.01358905896922</v>
      </c>
      <c r="T163" s="37"/>
      <c r="U163" s="6">
        <f t="shared" si="71"/>
        <v>0</v>
      </c>
      <c r="V163" s="6">
        <f t="shared" si="72"/>
        <v>0</v>
      </c>
      <c r="W163" s="6">
        <f t="shared" si="73"/>
        <v>0</v>
      </c>
      <c r="X163" s="6">
        <f t="shared" si="74"/>
        <v>0</v>
      </c>
      <c r="Z163" s="34">
        <v>152</v>
      </c>
      <c r="AA163" s="39">
        <f ca="1">AA162+31</f>
        <v>48902</v>
      </c>
      <c r="AB163" s="6">
        <f t="shared" si="85"/>
        <v>10</v>
      </c>
      <c r="AC163" s="6">
        <f t="shared" si="86"/>
        <v>2.3981947140018787</v>
      </c>
      <c r="AD163" s="6">
        <f t="shared" si="87"/>
        <v>7.6018052859981218</v>
      </c>
      <c r="AE163" s="6">
        <f t="shared" si="88"/>
        <v>254.01943624147953</v>
      </c>
      <c r="AF163" s="37"/>
      <c r="AG163" s="6">
        <f t="shared" si="76"/>
        <v>0</v>
      </c>
      <c r="AH163" s="6">
        <f t="shared" si="90"/>
        <v>0</v>
      </c>
      <c r="AI163" s="6">
        <f t="shared" si="91"/>
        <v>0</v>
      </c>
      <c r="AJ163" s="6">
        <f t="shared" si="77"/>
        <v>0</v>
      </c>
    </row>
    <row r="164" spans="1:36" x14ac:dyDescent="0.2">
      <c r="A164" s="34">
        <v>153</v>
      </c>
      <c r="B164" s="39">
        <f ca="1">B163+30</f>
        <v>48932</v>
      </c>
      <c r="C164" s="6">
        <f t="shared" si="75"/>
        <v>32.559965169767473</v>
      </c>
      <c r="D164" s="6">
        <f t="shared" si="78"/>
        <v>25.324417354263591</v>
      </c>
      <c r="E164" s="6">
        <f t="shared" si="79"/>
        <v>7.2355478155038817</v>
      </c>
      <c r="F164" s="6">
        <f t="shared" si="80"/>
        <v>1078.0966245100785</v>
      </c>
      <c r="G164" s="37"/>
      <c r="H164" s="6">
        <f t="shared" si="81"/>
        <v>0</v>
      </c>
      <c r="I164" s="6">
        <f t="shared" si="68"/>
        <v>0</v>
      </c>
      <c r="J164" s="6">
        <f t="shared" si="70"/>
        <v>0</v>
      </c>
      <c r="K164" s="6">
        <f t="shared" si="69"/>
        <v>0</v>
      </c>
      <c r="N164" s="34">
        <v>153</v>
      </c>
      <c r="O164" s="39">
        <f ca="1">O163+30</f>
        <v>48932</v>
      </c>
      <c r="P164" s="6">
        <f t="shared" si="89"/>
        <v>12.600407671769077</v>
      </c>
      <c r="Q164" s="6">
        <f t="shared" si="82"/>
        <v>7.7002491327477687</v>
      </c>
      <c r="R164" s="6">
        <f t="shared" si="83"/>
        <v>4.9001585390213078</v>
      </c>
      <c r="S164" s="6">
        <f t="shared" si="84"/>
        <v>415.11343051994788</v>
      </c>
      <c r="T164" s="37"/>
      <c r="U164" s="6">
        <f t="shared" si="71"/>
        <v>0</v>
      </c>
      <c r="V164" s="6">
        <f t="shared" si="72"/>
        <v>0</v>
      </c>
      <c r="W164" s="6">
        <f t="shared" si="73"/>
        <v>0</v>
      </c>
      <c r="X164" s="6">
        <f t="shared" si="74"/>
        <v>0</v>
      </c>
      <c r="Z164" s="34">
        <v>153</v>
      </c>
      <c r="AA164" s="39">
        <f ca="1">AA163+30</f>
        <v>48932</v>
      </c>
      <c r="AB164" s="6">
        <f t="shared" si="85"/>
        <v>10</v>
      </c>
      <c r="AC164" s="6">
        <f t="shared" si="86"/>
        <v>2.3285114988802289</v>
      </c>
      <c r="AD164" s="6">
        <f t="shared" si="87"/>
        <v>7.6714885011197715</v>
      </c>
      <c r="AE164" s="6">
        <f t="shared" si="88"/>
        <v>246.34794774035976</v>
      </c>
      <c r="AF164" s="37"/>
      <c r="AG164" s="6">
        <f t="shared" si="76"/>
        <v>0</v>
      </c>
      <c r="AH164" s="6">
        <f t="shared" si="90"/>
        <v>0</v>
      </c>
      <c r="AI164" s="6">
        <f t="shared" si="91"/>
        <v>0</v>
      </c>
      <c r="AJ164" s="6">
        <f t="shared" si="77"/>
        <v>0</v>
      </c>
    </row>
    <row r="165" spans="1:36" x14ac:dyDescent="0.2">
      <c r="A165" s="34">
        <v>154</v>
      </c>
      <c r="B165" s="39">
        <f ca="1">B164+31</f>
        <v>48963</v>
      </c>
      <c r="C165" s="6">
        <f t="shared" si="75"/>
        <v>32.342898735302356</v>
      </c>
      <c r="D165" s="6">
        <f t="shared" si="78"/>
        <v>25.155587905235166</v>
      </c>
      <c r="E165" s="6">
        <f t="shared" si="79"/>
        <v>7.1873108300671902</v>
      </c>
      <c r="F165" s="6">
        <f t="shared" si="80"/>
        <v>1070.9093136800113</v>
      </c>
      <c r="G165" s="37"/>
      <c r="H165" s="6">
        <f t="shared" si="81"/>
        <v>0</v>
      </c>
      <c r="I165" s="6">
        <f t="shared" si="68"/>
        <v>0</v>
      </c>
      <c r="J165" s="6">
        <f t="shared" si="70"/>
        <v>0</v>
      </c>
      <c r="K165" s="6">
        <f t="shared" si="69"/>
        <v>0</v>
      </c>
      <c r="N165" s="34">
        <v>154</v>
      </c>
      <c r="O165" s="39">
        <f ca="1">O164+31</f>
        <v>48963</v>
      </c>
      <c r="P165" s="6">
        <f t="shared" si="89"/>
        <v>12.453402915598437</v>
      </c>
      <c r="Q165" s="6">
        <f t="shared" si="82"/>
        <v>7.6104128928657113</v>
      </c>
      <c r="R165" s="6">
        <f t="shared" si="83"/>
        <v>4.8429900227327254</v>
      </c>
      <c r="S165" s="6">
        <f t="shared" si="84"/>
        <v>410.27044049721513</v>
      </c>
      <c r="T165" s="37"/>
      <c r="U165" s="6">
        <f t="shared" si="71"/>
        <v>0</v>
      </c>
      <c r="V165" s="6">
        <f t="shared" si="72"/>
        <v>0</v>
      </c>
      <c r="W165" s="6">
        <f t="shared" si="73"/>
        <v>0</v>
      </c>
      <c r="X165" s="6">
        <f t="shared" si="74"/>
        <v>0</v>
      </c>
      <c r="Z165" s="34">
        <v>154</v>
      </c>
      <c r="AA165" s="39">
        <f ca="1">AA164+31</f>
        <v>48963</v>
      </c>
      <c r="AB165" s="6">
        <f t="shared" si="85"/>
        <v>10</v>
      </c>
      <c r="AC165" s="6">
        <f t="shared" si="86"/>
        <v>2.2581895209532976</v>
      </c>
      <c r="AD165" s="6">
        <f t="shared" si="87"/>
        <v>7.7418104790467019</v>
      </c>
      <c r="AE165" s="6">
        <f t="shared" si="88"/>
        <v>238.60613726131305</v>
      </c>
      <c r="AF165" s="37"/>
      <c r="AG165" s="6">
        <f t="shared" si="76"/>
        <v>0</v>
      </c>
      <c r="AH165" s="6">
        <f t="shared" si="90"/>
        <v>0</v>
      </c>
      <c r="AI165" s="6">
        <f t="shared" si="91"/>
        <v>0</v>
      </c>
      <c r="AJ165" s="6">
        <f t="shared" si="77"/>
        <v>0</v>
      </c>
    </row>
    <row r="166" spans="1:36" x14ac:dyDescent="0.2">
      <c r="A166" s="34">
        <v>155</v>
      </c>
      <c r="B166" s="39">
        <f ca="1">B165+31</f>
        <v>48994</v>
      </c>
      <c r="C166" s="6">
        <f t="shared" si="75"/>
        <v>32.127279410400341</v>
      </c>
      <c r="D166" s="6">
        <f t="shared" si="78"/>
        <v>24.987883985866933</v>
      </c>
      <c r="E166" s="6">
        <f t="shared" si="79"/>
        <v>7.1393954245334079</v>
      </c>
      <c r="F166" s="6">
        <f t="shared" si="80"/>
        <v>1063.7699182554779</v>
      </c>
      <c r="G166" s="37"/>
      <c r="H166" s="6">
        <f t="shared" si="81"/>
        <v>0</v>
      </c>
      <c r="I166" s="6">
        <f t="shared" si="68"/>
        <v>0</v>
      </c>
      <c r="J166" s="6">
        <f t="shared" si="70"/>
        <v>0</v>
      </c>
      <c r="K166" s="6">
        <f t="shared" si="69"/>
        <v>0</v>
      </c>
      <c r="N166" s="34">
        <v>155</v>
      </c>
      <c r="O166" s="39">
        <f ca="1">O165+31</f>
        <v>48994</v>
      </c>
      <c r="P166" s="6">
        <f t="shared" si="89"/>
        <v>12.308113214916453</v>
      </c>
      <c r="Q166" s="6">
        <f t="shared" si="82"/>
        <v>7.5216247424489442</v>
      </c>
      <c r="R166" s="6">
        <f t="shared" si="83"/>
        <v>4.786488472467509</v>
      </c>
      <c r="S166" s="6">
        <f t="shared" si="84"/>
        <v>405.48395202474762</v>
      </c>
      <c r="T166" s="37"/>
      <c r="U166" s="6">
        <f t="shared" si="71"/>
        <v>0</v>
      </c>
      <c r="V166" s="6">
        <f t="shared" si="72"/>
        <v>0</v>
      </c>
      <c r="W166" s="6">
        <f t="shared" si="73"/>
        <v>0</v>
      </c>
      <c r="X166" s="6">
        <f t="shared" si="74"/>
        <v>0</v>
      </c>
      <c r="Z166" s="34">
        <v>155</v>
      </c>
      <c r="AA166" s="39">
        <f ca="1">AA165+31</f>
        <v>48994</v>
      </c>
      <c r="AB166" s="6">
        <f t="shared" si="85"/>
        <v>10</v>
      </c>
      <c r="AC166" s="6">
        <f t="shared" si="86"/>
        <v>2.1872229248953698</v>
      </c>
      <c r="AD166" s="6">
        <f t="shared" si="87"/>
        <v>7.8127770751046306</v>
      </c>
      <c r="AE166" s="6">
        <f t="shared" si="88"/>
        <v>230.79336018620842</v>
      </c>
      <c r="AF166" s="37"/>
      <c r="AG166" s="6">
        <f t="shared" si="76"/>
        <v>0</v>
      </c>
      <c r="AH166" s="6">
        <f t="shared" si="90"/>
        <v>0</v>
      </c>
      <c r="AI166" s="6">
        <f t="shared" si="91"/>
        <v>0</v>
      </c>
      <c r="AJ166" s="6">
        <f t="shared" si="77"/>
        <v>0</v>
      </c>
    </row>
    <row r="167" spans="1:36" x14ac:dyDescent="0.2">
      <c r="A167" s="34">
        <v>156</v>
      </c>
      <c r="B167" s="39">
        <f ca="1">B166+30</f>
        <v>49024</v>
      </c>
      <c r="C167" s="6">
        <f t="shared" si="75"/>
        <v>31.913097547664336</v>
      </c>
      <c r="D167" s="6">
        <f t="shared" si="78"/>
        <v>24.821298092627821</v>
      </c>
      <c r="E167" s="6">
        <f t="shared" si="79"/>
        <v>7.0917994550365151</v>
      </c>
      <c r="F167" s="6">
        <f t="shared" si="80"/>
        <v>1056.6781188004413</v>
      </c>
      <c r="G167" s="37"/>
      <c r="H167" s="6">
        <f t="shared" si="81"/>
        <v>0</v>
      </c>
      <c r="I167" s="6">
        <f t="shared" si="68"/>
        <v>0</v>
      </c>
      <c r="J167" s="6">
        <f t="shared" si="70"/>
        <v>0</v>
      </c>
      <c r="K167" s="6">
        <f t="shared" si="69"/>
        <v>0</v>
      </c>
      <c r="N167" s="34">
        <v>156</v>
      </c>
      <c r="O167" s="39">
        <f ca="1">O166+30</f>
        <v>49024</v>
      </c>
      <c r="P167" s="6">
        <f t="shared" si="89"/>
        <v>12.164518560742428</v>
      </c>
      <c r="Q167" s="6">
        <f t="shared" si="82"/>
        <v>7.43387245378704</v>
      </c>
      <c r="R167" s="6">
        <f t="shared" si="83"/>
        <v>4.7306461069553878</v>
      </c>
      <c r="S167" s="6">
        <f t="shared" si="84"/>
        <v>400.75330591779226</v>
      </c>
      <c r="T167" s="37"/>
      <c r="U167" s="6">
        <f t="shared" si="71"/>
        <v>0</v>
      </c>
      <c r="V167" s="6">
        <f t="shared" si="72"/>
        <v>0</v>
      </c>
      <c r="W167" s="6">
        <f t="shared" si="73"/>
        <v>0</v>
      </c>
      <c r="X167" s="6">
        <f t="shared" si="74"/>
        <v>0</v>
      </c>
      <c r="Z167" s="34">
        <v>156</v>
      </c>
      <c r="AA167" s="39">
        <f ca="1">AA166+30</f>
        <v>49024</v>
      </c>
      <c r="AB167" s="6">
        <f t="shared" si="85"/>
        <v>10</v>
      </c>
      <c r="AC167" s="6">
        <f t="shared" si="86"/>
        <v>2.1156058017069106</v>
      </c>
      <c r="AD167" s="6">
        <f t="shared" si="87"/>
        <v>7.884394198293089</v>
      </c>
      <c r="AE167" s="6">
        <f t="shared" si="88"/>
        <v>222.90896598791534</v>
      </c>
      <c r="AF167" s="37"/>
      <c r="AG167" s="6">
        <f t="shared" si="76"/>
        <v>0</v>
      </c>
      <c r="AH167" s="6">
        <f t="shared" si="90"/>
        <v>0</v>
      </c>
      <c r="AI167" s="6">
        <f t="shared" si="91"/>
        <v>0</v>
      </c>
      <c r="AJ167" s="6">
        <f t="shared" si="77"/>
        <v>0</v>
      </c>
    </row>
    <row r="168" spans="1:36" x14ac:dyDescent="0.2">
      <c r="A168" s="34">
        <v>157</v>
      </c>
      <c r="B168" s="39">
        <f ca="1">B167+31</f>
        <v>49055</v>
      </c>
      <c r="C168" s="6">
        <f t="shared" si="75"/>
        <v>31.700343564013238</v>
      </c>
      <c r="D168" s="6">
        <f t="shared" si="78"/>
        <v>24.6558227720103</v>
      </c>
      <c r="E168" s="6">
        <f t="shared" si="79"/>
        <v>7.0445207920029382</v>
      </c>
      <c r="F168" s="6">
        <f t="shared" si="80"/>
        <v>1049.6335980084384</v>
      </c>
      <c r="G168" s="37"/>
      <c r="H168" s="6">
        <f t="shared" si="81"/>
        <v>0</v>
      </c>
      <c r="I168" s="6">
        <f t="shared" si="68"/>
        <v>0</v>
      </c>
      <c r="J168" s="6">
        <f t="shared" si="70"/>
        <v>0</v>
      </c>
      <c r="K168" s="6">
        <f t="shared" si="69"/>
        <v>0</v>
      </c>
      <c r="N168" s="34">
        <v>157</v>
      </c>
      <c r="O168" s="39">
        <f ca="1">O167+31</f>
        <v>49055</v>
      </c>
      <c r="P168" s="6">
        <f t="shared" si="89"/>
        <v>12.022599177533767</v>
      </c>
      <c r="Q168" s="6">
        <f t="shared" si="82"/>
        <v>7.3471439418261912</v>
      </c>
      <c r="R168" s="6">
        <f t="shared" si="83"/>
        <v>4.6754552357075756</v>
      </c>
      <c r="S168" s="6">
        <f t="shared" si="84"/>
        <v>396.07785068208466</v>
      </c>
      <c r="T168" s="37"/>
      <c r="U168" s="6">
        <f t="shared" si="71"/>
        <v>0</v>
      </c>
      <c r="V168" s="6">
        <f t="shared" si="72"/>
        <v>0</v>
      </c>
      <c r="W168" s="6">
        <f t="shared" si="73"/>
        <v>0</v>
      </c>
      <c r="X168" s="6">
        <f t="shared" si="74"/>
        <v>0</v>
      </c>
      <c r="Z168" s="34">
        <v>157</v>
      </c>
      <c r="AA168" s="39">
        <f ca="1">AA167+31</f>
        <v>49055</v>
      </c>
      <c r="AB168" s="6">
        <f t="shared" si="85"/>
        <v>10</v>
      </c>
      <c r="AC168" s="6">
        <f t="shared" si="86"/>
        <v>2.0433321882225575</v>
      </c>
      <c r="AD168" s="6">
        <f t="shared" si="87"/>
        <v>7.956667811777443</v>
      </c>
      <c r="AE168" s="6">
        <f t="shared" si="88"/>
        <v>214.9522981761379</v>
      </c>
      <c r="AF168" s="37"/>
      <c r="AG168" s="6">
        <f t="shared" si="76"/>
        <v>0</v>
      </c>
      <c r="AH168" s="6">
        <f t="shared" si="90"/>
        <v>0</v>
      </c>
      <c r="AI168" s="6">
        <f t="shared" si="91"/>
        <v>0</v>
      </c>
      <c r="AJ168" s="6">
        <f t="shared" si="77"/>
        <v>0</v>
      </c>
    </row>
    <row r="169" spans="1:36" x14ac:dyDescent="0.2">
      <c r="A169" s="34">
        <v>158</v>
      </c>
      <c r="B169" s="39">
        <f ca="1">B168+31</f>
        <v>49086</v>
      </c>
      <c r="C169" s="6">
        <f t="shared" si="75"/>
        <v>31.489007940253153</v>
      </c>
      <c r="D169" s="6">
        <f t="shared" si="78"/>
        <v>24.491450620196897</v>
      </c>
      <c r="E169" s="6">
        <f t="shared" si="79"/>
        <v>6.9975573200562557</v>
      </c>
      <c r="F169" s="6">
        <f t="shared" si="80"/>
        <v>1042.6360406883821</v>
      </c>
      <c r="G169" s="37"/>
      <c r="H169" s="6">
        <f t="shared" si="81"/>
        <v>0</v>
      </c>
      <c r="I169" s="6">
        <f t="shared" si="68"/>
        <v>0</v>
      </c>
      <c r="J169" s="6">
        <f t="shared" si="70"/>
        <v>0</v>
      </c>
      <c r="K169" s="6">
        <f t="shared" si="69"/>
        <v>0</v>
      </c>
      <c r="N169" s="34">
        <v>158</v>
      </c>
      <c r="O169" s="39">
        <f ca="1">O168+31</f>
        <v>49086</v>
      </c>
      <c r="P169" s="6">
        <f t="shared" si="89"/>
        <v>11.88233552046254</v>
      </c>
      <c r="Q169" s="6">
        <f t="shared" si="82"/>
        <v>7.2614272625048857</v>
      </c>
      <c r="R169" s="6">
        <f t="shared" si="83"/>
        <v>4.6209082579576544</v>
      </c>
      <c r="S169" s="6">
        <f t="shared" si="84"/>
        <v>391.45694242412702</v>
      </c>
      <c r="T169" s="37"/>
      <c r="U169" s="6">
        <f t="shared" si="71"/>
        <v>0</v>
      </c>
      <c r="V169" s="6">
        <f t="shared" si="72"/>
        <v>0</v>
      </c>
      <c r="W169" s="6">
        <f t="shared" si="73"/>
        <v>0</v>
      </c>
      <c r="X169" s="6">
        <f t="shared" si="74"/>
        <v>0</v>
      </c>
      <c r="Z169" s="34">
        <v>158</v>
      </c>
      <c r="AA169" s="39">
        <f ca="1">AA168+31</f>
        <v>49086</v>
      </c>
      <c r="AB169" s="6">
        <f t="shared" si="85"/>
        <v>10</v>
      </c>
      <c r="AC169" s="6">
        <f t="shared" si="86"/>
        <v>1.9703960666145974</v>
      </c>
      <c r="AD169" s="6">
        <f t="shared" si="87"/>
        <v>8.0296039333854026</v>
      </c>
      <c r="AE169" s="6">
        <f t="shared" si="88"/>
        <v>206.9226942427525</v>
      </c>
      <c r="AF169" s="37"/>
      <c r="AG169" s="6">
        <f t="shared" si="76"/>
        <v>0</v>
      </c>
      <c r="AH169" s="6">
        <f t="shared" si="90"/>
        <v>0</v>
      </c>
      <c r="AI169" s="6">
        <f t="shared" si="91"/>
        <v>0</v>
      </c>
      <c r="AJ169" s="6">
        <f t="shared" si="77"/>
        <v>0</v>
      </c>
    </row>
    <row r="170" spans="1:36" x14ac:dyDescent="0.2">
      <c r="A170" s="34">
        <v>159</v>
      </c>
      <c r="B170" s="39">
        <f ca="1">B169+30</f>
        <v>49116</v>
      </c>
      <c r="C170" s="6">
        <f t="shared" si="75"/>
        <v>31.279081220651463</v>
      </c>
      <c r="D170" s="6">
        <f t="shared" si="78"/>
        <v>24.328174282728916</v>
      </c>
      <c r="E170" s="6">
        <f t="shared" si="79"/>
        <v>6.9509069379225465</v>
      </c>
      <c r="F170" s="6">
        <f t="shared" si="80"/>
        <v>1035.6851337504595</v>
      </c>
      <c r="G170" s="37"/>
      <c r="H170" s="6">
        <f t="shared" si="81"/>
        <v>0</v>
      </c>
      <c r="I170" s="6">
        <f t="shared" si="68"/>
        <v>0</v>
      </c>
      <c r="J170" s="6">
        <f t="shared" si="70"/>
        <v>0</v>
      </c>
      <c r="K170" s="6">
        <f t="shared" si="69"/>
        <v>0</v>
      </c>
      <c r="N170" s="34">
        <v>159</v>
      </c>
      <c r="O170" s="39">
        <f ca="1">O169+30</f>
        <v>49116</v>
      </c>
      <c r="P170" s="6">
        <f t="shared" si="89"/>
        <v>11.74370827272381</v>
      </c>
      <c r="Q170" s="6">
        <f t="shared" si="82"/>
        <v>7.1767106111089953</v>
      </c>
      <c r="R170" s="6">
        <f t="shared" si="83"/>
        <v>4.5669976616148142</v>
      </c>
      <c r="S170" s="6">
        <f t="shared" si="84"/>
        <v>386.88994476251219</v>
      </c>
      <c r="T170" s="37"/>
      <c r="U170" s="6">
        <f t="shared" si="71"/>
        <v>0</v>
      </c>
      <c r="V170" s="6">
        <f t="shared" si="72"/>
        <v>0</v>
      </c>
      <c r="W170" s="6">
        <f t="shared" si="73"/>
        <v>0</v>
      </c>
      <c r="X170" s="6">
        <f t="shared" si="74"/>
        <v>0</v>
      </c>
      <c r="Z170" s="34">
        <v>159</v>
      </c>
      <c r="AA170" s="39">
        <f ca="1">AA169+30</f>
        <v>49116</v>
      </c>
      <c r="AB170" s="6">
        <f t="shared" si="85"/>
        <v>10</v>
      </c>
      <c r="AC170" s="6">
        <f t="shared" si="86"/>
        <v>1.8967913638918978</v>
      </c>
      <c r="AD170" s="6">
        <f t="shared" si="87"/>
        <v>8.1032086361081017</v>
      </c>
      <c r="AE170" s="6">
        <f t="shared" si="88"/>
        <v>198.81948560664441</v>
      </c>
      <c r="AF170" s="37"/>
      <c r="AG170" s="6">
        <f t="shared" si="76"/>
        <v>0</v>
      </c>
      <c r="AH170" s="6">
        <f t="shared" si="90"/>
        <v>0</v>
      </c>
      <c r="AI170" s="6">
        <f t="shared" si="91"/>
        <v>0</v>
      </c>
      <c r="AJ170" s="6">
        <f t="shared" si="77"/>
        <v>0</v>
      </c>
    </row>
    <row r="171" spans="1:36" x14ac:dyDescent="0.2">
      <c r="A171" s="34">
        <v>160</v>
      </c>
      <c r="B171" s="39">
        <f ca="1">B170+31</f>
        <v>49147</v>
      </c>
      <c r="C171" s="6">
        <f t="shared" si="75"/>
        <v>31.070554012513785</v>
      </c>
      <c r="D171" s="6">
        <f t="shared" si="78"/>
        <v>24.165986454177389</v>
      </c>
      <c r="E171" s="6">
        <f t="shared" si="79"/>
        <v>6.9045675583363959</v>
      </c>
      <c r="F171" s="6">
        <f t="shared" si="80"/>
        <v>1028.7805661921232</v>
      </c>
      <c r="G171" s="37"/>
      <c r="H171" s="6">
        <f t="shared" si="81"/>
        <v>0</v>
      </c>
      <c r="I171" s="6">
        <f t="shared" si="68"/>
        <v>0</v>
      </c>
      <c r="J171" s="6">
        <f t="shared" si="70"/>
        <v>0</v>
      </c>
      <c r="K171" s="6">
        <f t="shared" si="69"/>
        <v>0</v>
      </c>
      <c r="N171" s="34">
        <v>160</v>
      </c>
      <c r="O171" s="39">
        <f ca="1">O170+31</f>
        <v>49147</v>
      </c>
      <c r="P171" s="6">
        <f t="shared" si="89"/>
        <v>11.606698342875365</v>
      </c>
      <c r="Q171" s="6">
        <f t="shared" si="82"/>
        <v>7.0929823206460565</v>
      </c>
      <c r="R171" s="6">
        <f t="shared" si="83"/>
        <v>4.5137160222293087</v>
      </c>
      <c r="S171" s="6">
        <f t="shared" si="84"/>
        <v>382.3762287402829</v>
      </c>
      <c r="T171" s="37"/>
      <c r="U171" s="6">
        <f t="shared" si="71"/>
        <v>0</v>
      </c>
      <c r="V171" s="6">
        <f t="shared" si="72"/>
        <v>0</v>
      </c>
      <c r="W171" s="6">
        <f t="shared" si="73"/>
        <v>0</v>
      </c>
      <c r="X171" s="6">
        <f t="shared" si="74"/>
        <v>0</v>
      </c>
      <c r="Z171" s="34">
        <v>160</v>
      </c>
      <c r="AA171" s="39">
        <f ca="1">AA170+31</f>
        <v>49147</v>
      </c>
      <c r="AB171" s="6">
        <f t="shared" si="85"/>
        <v>10</v>
      </c>
      <c r="AC171" s="6">
        <f t="shared" si="86"/>
        <v>1.8225119513942405</v>
      </c>
      <c r="AD171" s="6">
        <f t="shared" si="87"/>
        <v>8.1774880486057597</v>
      </c>
      <c r="AE171" s="6">
        <f t="shared" si="88"/>
        <v>190.64199755803864</v>
      </c>
      <c r="AF171" s="37"/>
      <c r="AG171" s="6">
        <f t="shared" si="76"/>
        <v>0</v>
      </c>
      <c r="AH171" s="6">
        <f t="shared" si="90"/>
        <v>0</v>
      </c>
      <c r="AI171" s="6">
        <f t="shared" si="91"/>
        <v>0</v>
      </c>
      <c r="AJ171" s="6">
        <f t="shared" si="77"/>
        <v>0</v>
      </c>
    </row>
    <row r="172" spans="1:36" x14ac:dyDescent="0.2">
      <c r="A172" s="34">
        <v>161</v>
      </c>
      <c r="B172" s="39">
        <f ca="1">B171+31</f>
        <v>49178</v>
      </c>
      <c r="C172" s="6">
        <f t="shared" si="75"/>
        <v>30.863416985763692</v>
      </c>
      <c r="D172" s="6">
        <f t="shared" si="78"/>
        <v>24.004879877816208</v>
      </c>
      <c r="E172" s="6">
        <f t="shared" si="79"/>
        <v>6.8585371079474839</v>
      </c>
      <c r="F172" s="6">
        <f t="shared" si="80"/>
        <v>1021.9220290841756</v>
      </c>
      <c r="G172" s="37"/>
      <c r="H172" s="6">
        <f t="shared" si="81"/>
        <v>0</v>
      </c>
      <c r="I172" s="6">
        <f t="shared" si="68"/>
        <v>0</v>
      </c>
      <c r="J172" s="6">
        <f t="shared" si="70"/>
        <v>0</v>
      </c>
      <c r="K172" s="6">
        <f t="shared" si="69"/>
        <v>0</v>
      </c>
      <c r="N172" s="34">
        <v>161</v>
      </c>
      <c r="O172" s="39">
        <f ca="1">O171+31</f>
        <v>49178</v>
      </c>
      <c r="P172" s="6">
        <f t="shared" si="89"/>
        <v>11.471286862208487</v>
      </c>
      <c r="Q172" s="6">
        <f t="shared" si="82"/>
        <v>7.0102308602385195</v>
      </c>
      <c r="R172" s="6">
        <f t="shared" si="83"/>
        <v>4.4610560019699674</v>
      </c>
      <c r="S172" s="6">
        <f t="shared" si="84"/>
        <v>377.91517273831295</v>
      </c>
      <c r="T172" s="37"/>
      <c r="U172" s="6">
        <f t="shared" si="71"/>
        <v>0</v>
      </c>
      <c r="V172" s="6">
        <f t="shared" si="72"/>
        <v>0</v>
      </c>
      <c r="W172" s="6">
        <f t="shared" si="73"/>
        <v>0</v>
      </c>
      <c r="X172" s="6">
        <f t="shared" si="74"/>
        <v>0</v>
      </c>
      <c r="Z172" s="34">
        <v>161</v>
      </c>
      <c r="AA172" s="39">
        <f ca="1">AA171+31</f>
        <v>49178</v>
      </c>
      <c r="AB172" s="6">
        <f t="shared" si="85"/>
        <v>10</v>
      </c>
      <c r="AC172" s="6">
        <f t="shared" si="86"/>
        <v>1.7475516442820209</v>
      </c>
      <c r="AD172" s="6">
        <f t="shared" si="87"/>
        <v>8.2524483557179789</v>
      </c>
      <c r="AE172" s="6">
        <f t="shared" si="88"/>
        <v>182.38954920232067</v>
      </c>
      <c r="AF172" s="37"/>
      <c r="AG172" s="6">
        <f t="shared" si="76"/>
        <v>0</v>
      </c>
      <c r="AH172" s="6">
        <f t="shared" si="90"/>
        <v>0</v>
      </c>
      <c r="AI172" s="6">
        <f t="shared" si="91"/>
        <v>0</v>
      </c>
      <c r="AJ172" s="6">
        <f t="shared" si="77"/>
        <v>0</v>
      </c>
    </row>
    <row r="173" spans="1:36" x14ac:dyDescent="0.2">
      <c r="A173" s="34">
        <v>162</v>
      </c>
      <c r="B173" s="39">
        <f ca="1">B172+30</f>
        <v>49208</v>
      </c>
      <c r="C173" s="6">
        <f t="shared" si="75"/>
        <v>30.657660872525266</v>
      </c>
      <c r="D173" s="6">
        <f t="shared" si="78"/>
        <v>23.844847345297431</v>
      </c>
      <c r="E173" s="6">
        <f t="shared" si="79"/>
        <v>6.812813527227835</v>
      </c>
      <c r="F173" s="6">
        <f t="shared" si="80"/>
        <v>1015.1092155569478</v>
      </c>
      <c r="G173" s="37"/>
      <c r="H173" s="6">
        <f t="shared" si="81"/>
        <v>0</v>
      </c>
      <c r="I173" s="6">
        <f t="shared" ref="I173:I236" si="92">IF(H173&lt;$H$6,$M$3,($H$4/12)*K172)</f>
        <v>0</v>
      </c>
      <c r="J173" s="6">
        <f t="shared" si="70"/>
        <v>0</v>
      </c>
      <c r="K173" s="6">
        <f t="shared" si="69"/>
        <v>0</v>
      </c>
      <c r="N173" s="34">
        <v>162</v>
      </c>
      <c r="O173" s="39">
        <f ca="1">O172+30</f>
        <v>49208</v>
      </c>
      <c r="P173" s="6">
        <f t="shared" si="89"/>
        <v>11.337455182149387</v>
      </c>
      <c r="Q173" s="6">
        <f t="shared" si="82"/>
        <v>6.9284448335357371</v>
      </c>
      <c r="R173" s="6">
        <f t="shared" si="83"/>
        <v>4.4090103486136503</v>
      </c>
      <c r="S173" s="6">
        <f t="shared" si="84"/>
        <v>373.50616238969928</v>
      </c>
      <c r="T173" s="37"/>
      <c r="U173" s="6">
        <f t="shared" si="71"/>
        <v>0</v>
      </c>
      <c r="V173" s="6">
        <f t="shared" si="72"/>
        <v>0</v>
      </c>
      <c r="W173" s="6">
        <f t="shared" si="73"/>
        <v>0</v>
      </c>
      <c r="X173" s="6">
        <f t="shared" si="74"/>
        <v>0</v>
      </c>
      <c r="Z173" s="34">
        <v>162</v>
      </c>
      <c r="AA173" s="39">
        <f ca="1">AA172+30</f>
        <v>49208</v>
      </c>
      <c r="AB173" s="6">
        <f t="shared" si="85"/>
        <v>10</v>
      </c>
      <c r="AC173" s="6">
        <f t="shared" si="86"/>
        <v>1.6719042010212728</v>
      </c>
      <c r="AD173" s="6">
        <f t="shared" si="87"/>
        <v>8.3280957989787279</v>
      </c>
      <c r="AE173" s="6">
        <f t="shared" si="88"/>
        <v>174.06145340334194</v>
      </c>
      <c r="AF173" s="37"/>
      <c r="AG173" s="6">
        <f t="shared" si="76"/>
        <v>0</v>
      </c>
      <c r="AH173" s="6">
        <f t="shared" si="90"/>
        <v>0</v>
      </c>
      <c r="AI173" s="6">
        <f t="shared" si="91"/>
        <v>0</v>
      </c>
      <c r="AJ173" s="6">
        <f t="shared" si="77"/>
        <v>0</v>
      </c>
    </row>
    <row r="174" spans="1:36" x14ac:dyDescent="0.2">
      <c r="A174" s="34">
        <v>163</v>
      </c>
      <c r="B174" s="39">
        <f ca="1">B173+31</f>
        <v>49239</v>
      </c>
      <c r="C174" s="6">
        <f t="shared" si="75"/>
        <v>30.453276466708431</v>
      </c>
      <c r="D174" s="6">
        <f t="shared" si="78"/>
        <v>23.685881696328781</v>
      </c>
      <c r="E174" s="6">
        <f t="shared" si="79"/>
        <v>6.7673947703796493</v>
      </c>
      <c r="F174" s="6">
        <f t="shared" si="80"/>
        <v>1008.3418207865682</v>
      </c>
      <c r="G174" s="37"/>
      <c r="H174" s="6">
        <f t="shared" si="81"/>
        <v>0</v>
      </c>
      <c r="I174" s="6">
        <f t="shared" si="92"/>
        <v>0</v>
      </c>
      <c r="J174" s="6">
        <f t="shared" si="70"/>
        <v>0</v>
      </c>
      <c r="K174" s="6">
        <f t="shared" ref="K174:K237" si="93">IF(H174=K173,$M$3,H174-J174)</f>
        <v>0</v>
      </c>
      <c r="N174" s="34">
        <v>163</v>
      </c>
      <c r="O174" s="39">
        <f ca="1">O173+31</f>
        <v>49239</v>
      </c>
      <c r="P174" s="6">
        <f t="shared" si="89"/>
        <v>11.205184871690978</v>
      </c>
      <c r="Q174" s="6">
        <f t="shared" si="82"/>
        <v>6.8476129771444869</v>
      </c>
      <c r="R174" s="6">
        <f t="shared" si="83"/>
        <v>4.3575718945464912</v>
      </c>
      <c r="S174" s="6">
        <f t="shared" si="84"/>
        <v>369.1485904951528</v>
      </c>
      <c r="T174" s="37"/>
      <c r="U174" s="6">
        <f t="shared" si="71"/>
        <v>0</v>
      </c>
      <c r="V174" s="6">
        <f t="shared" si="72"/>
        <v>0</v>
      </c>
      <c r="W174" s="6">
        <f t="shared" si="73"/>
        <v>0</v>
      </c>
      <c r="X174" s="6">
        <f t="shared" si="74"/>
        <v>0</v>
      </c>
      <c r="Z174" s="34">
        <v>163</v>
      </c>
      <c r="AA174" s="39">
        <f ca="1">AA173+31</f>
        <v>49239</v>
      </c>
      <c r="AB174" s="6">
        <f t="shared" si="85"/>
        <v>10</v>
      </c>
      <c r="AC174" s="6">
        <f t="shared" si="86"/>
        <v>1.5955633228639678</v>
      </c>
      <c r="AD174" s="6">
        <f t="shared" si="87"/>
        <v>8.404436677136033</v>
      </c>
      <c r="AE174" s="6">
        <f t="shared" si="88"/>
        <v>165.65701672620591</v>
      </c>
      <c r="AF174" s="37"/>
      <c r="AG174" s="6">
        <f t="shared" si="76"/>
        <v>0</v>
      </c>
      <c r="AH174" s="6">
        <f t="shared" si="90"/>
        <v>0</v>
      </c>
      <c r="AI174" s="6">
        <f t="shared" si="91"/>
        <v>0</v>
      </c>
      <c r="AJ174" s="6">
        <f t="shared" si="77"/>
        <v>0</v>
      </c>
    </row>
    <row r="175" spans="1:36" x14ac:dyDescent="0.2">
      <c r="A175" s="34">
        <v>164</v>
      </c>
      <c r="B175" s="39">
        <f ca="1">B174+31</f>
        <v>49270</v>
      </c>
      <c r="C175" s="6">
        <f t="shared" si="75"/>
        <v>30.250254623597044</v>
      </c>
      <c r="D175" s="6">
        <f t="shared" si="78"/>
        <v>23.527975818353259</v>
      </c>
      <c r="E175" s="6">
        <f t="shared" si="79"/>
        <v>6.7222788052437856</v>
      </c>
      <c r="F175" s="6">
        <f t="shared" si="80"/>
        <v>1001.6195419813243</v>
      </c>
      <c r="G175" s="37"/>
      <c r="H175" s="6">
        <f t="shared" si="81"/>
        <v>0</v>
      </c>
      <c r="I175" s="6">
        <f t="shared" si="92"/>
        <v>0</v>
      </c>
      <c r="J175" s="6">
        <f t="shared" si="70"/>
        <v>0</v>
      </c>
      <c r="K175" s="6">
        <f t="shared" si="93"/>
        <v>0</v>
      </c>
      <c r="N175" s="34">
        <v>164</v>
      </c>
      <c r="O175" s="39">
        <f ca="1">O174+31</f>
        <v>49270</v>
      </c>
      <c r="P175" s="6">
        <f t="shared" si="89"/>
        <v>11.074457714854583</v>
      </c>
      <c r="Q175" s="6">
        <f t="shared" si="82"/>
        <v>6.767724159077801</v>
      </c>
      <c r="R175" s="6">
        <f t="shared" si="83"/>
        <v>4.3067335557767823</v>
      </c>
      <c r="S175" s="6">
        <f t="shared" si="84"/>
        <v>364.84185693937604</v>
      </c>
      <c r="T175" s="37"/>
      <c r="U175" s="6">
        <f t="shared" si="71"/>
        <v>0</v>
      </c>
      <c r="V175" s="6">
        <f t="shared" si="72"/>
        <v>0</v>
      </c>
      <c r="W175" s="6">
        <f t="shared" si="73"/>
        <v>0</v>
      </c>
      <c r="X175" s="6">
        <f t="shared" si="74"/>
        <v>0</v>
      </c>
      <c r="Z175" s="34">
        <v>164</v>
      </c>
      <c r="AA175" s="39">
        <f ca="1">AA174+31</f>
        <v>49270</v>
      </c>
      <c r="AB175" s="6">
        <f t="shared" si="85"/>
        <v>10</v>
      </c>
      <c r="AC175" s="6">
        <f t="shared" si="86"/>
        <v>1.5185226533235543</v>
      </c>
      <c r="AD175" s="6">
        <f t="shared" si="87"/>
        <v>8.4814773466764457</v>
      </c>
      <c r="AE175" s="6">
        <f t="shared" si="88"/>
        <v>157.17553937952945</v>
      </c>
      <c r="AF175" s="37"/>
      <c r="AG175" s="6">
        <f t="shared" si="76"/>
        <v>0</v>
      </c>
      <c r="AH175" s="6">
        <f t="shared" si="90"/>
        <v>0</v>
      </c>
      <c r="AI175" s="6">
        <f t="shared" si="91"/>
        <v>0</v>
      </c>
      <c r="AJ175" s="6">
        <f t="shared" si="77"/>
        <v>0</v>
      </c>
    </row>
    <row r="176" spans="1:36" x14ac:dyDescent="0.2">
      <c r="A176" s="34">
        <v>165</v>
      </c>
      <c r="B176" s="39">
        <f ca="1">B175+30</f>
        <v>49300</v>
      </c>
      <c r="C176" s="6">
        <f t="shared" si="75"/>
        <v>30.04858625943973</v>
      </c>
      <c r="D176" s="6">
        <f t="shared" si="78"/>
        <v>23.371122646230901</v>
      </c>
      <c r="E176" s="6">
        <f t="shared" si="79"/>
        <v>6.677463613208829</v>
      </c>
      <c r="F176" s="6">
        <f t="shared" si="80"/>
        <v>994.94207836811552</v>
      </c>
      <c r="G176" s="37"/>
      <c r="H176" s="6">
        <f t="shared" si="81"/>
        <v>0</v>
      </c>
      <c r="I176" s="6">
        <f t="shared" si="92"/>
        <v>0</v>
      </c>
      <c r="J176" s="6">
        <f t="shared" si="70"/>
        <v>0</v>
      </c>
      <c r="K176" s="6">
        <f t="shared" si="93"/>
        <v>0</v>
      </c>
      <c r="N176" s="34">
        <v>165</v>
      </c>
      <c r="O176" s="39">
        <f ca="1">O175+30</f>
        <v>49300</v>
      </c>
      <c r="P176" s="6">
        <f t="shared" si="89"/>
        <v>10.94525570818128</v>
      </c>
      <c r="Q176" s="6">
        <f t="shared" si="82"/>
        <v>6.6887673772218941</v>
      </c>
      <c r="R176" s="6">
        <f t="shared" si="83"/>
        <v>4.2564883309593862</v>
      </c>
      <c r="S176" s="6">
        <f t="shared" si="84"/>
        <v>360.58536860841667</v>
      </c>
      <c r="T176" s="37"/>
      <c r="U176" s="6">
        <f t="shared" si="71"/>
        <v>0</v>
      </c>
      <c r="V176" s="6">
        <f t="shared" si="72"/>
        <v>0</v>
      </c>
      <c r="W176" s="6">
        <f t="shared" si="73"/>
        <v>0</v>
      </c>
      <c r="X176" s="6">
        <f t="shared" si="74"/>
        <v>0</v>
      </c>
      <c r="Z176" s="34">
        <v>165</v>
      </c>
      <c r="AA176" s="39">
        <f ca="1">AA175+30</f>
        <v>49300</v>
      </c>
      <c r="AB176" s="6">
        <f t="shared" si="85"/>
        <v>10</v>
      </c>
      <c r="AC176" s="6">
        <f t="shared" si="86"/>
        <v>1.4407757776456867</v>
      </c>
      <c r="AD176" s="6">
        <f t="shared" si="87"/>
        <v>8.5592242223543131</v>
      </c>
      <c r="AE176" s="6">
        <f t="shared" si="88"/>
        <v>148.61631515717514</v>
      </c>
      <c r="AF176" s="37"/>
      <c r="AG176" s="6">
        <f t="shared" si="76"/>
        <v>0</v>
      </c>
      <c r="AH176" s="6">
        <f t="shared" si="90"/>
        <v>0</v>
      </c>
      <c r="AI176" s="6">
        <f t="shared" si="91"/>
        <v>0</v>
      </c>
      <c r="AJ176" s="6">
        <f t="shared" si="77"/>
        <v>0</v>
      </c>
    </row>
    <row r="177" spans="1:36" x14ac:dyDescent="0.2">
      <c r="A177" s="34">
        <v>166</v>
      </c>
      <c r="B177" s="39">
        <f ca="1">B176+31</f>
        <v>49331</v>
      </c>
      <c r="C177" s="6">
        <f t="shared" si="75"/>
        <v>29.848262351043463</v>
      </c>
      <c r="D177" s="6">
        <f t="shared" si="78"/>
        <v>23.215315161922696</v>
      </c>
      <c r="E177" s="6">
        <f t="shared" si="79"/>
        <v>6.6329471891207668</v>
      </c>
      <c r="F177" s="6">
        <f t="shared" si="80"/>
        <v>988.30913117899479</v>
      </c>
      <c r="G177" s="37"/>
      <c r="H177" s="6">
        <f t="shared" si="81"/>
        <v>0</v>
      </c>
      <c r="I177" s="6">
        <f t="shared" si="92"/>
        <v>0</v>
      </c>
      <c r="J177" s="6">
        <f t="shared" si="70"/>
        <v>0</v>
      </c>
      <c r="K177" s="6">
        <f t="shared" si="93"/>
        <v>0</v>
      </c>
      <c r="N177" s="34">
        <v>166</v>
      </c>
      <c r="O177" s="39">
        <f ca="1">O176+31</f>
        <v>49331</v>
      </c>
      <c r="P177" s="6">
        <f t="shared" si="89"/>
        <v>10.817561058252499</v>
      </c>
      <c r="Q177" s="6">
        <f t="shared" si="82"/>
        <v>6.6107317578209726</v>
      </c>
      <c r="R177" s="6">
        <f t="shared" si="83"/>
        <v>4.2068293004315267</v>
      </c>
      <c r="S177" s="6">
        <f t="shared" si="84"/>
        <v>356.37853930798514</v>
      </c>
      <c r="T177" s="37"/>
      <c r="U177" s="6">
        <f t="shared" si="71"/>
        <v>0</v>
      </c>
      <c r="V177" s="6">
        <f t="shared" si="72"/>
        <v>0</v>
      </c>
      <c r="W177" s="6">
        <f t="shared" si="73"/>
        <v>0</v>
      </c>
      <c r="X177" s="6">
        <f t="shared" si="74"/>
        <v>0</v>
      </c>
      <c r="Z177" s="34">
        <v>166</v>
      </c>
      <c r="AA177" s="39">
        <f ca="1">AA176+31</f>
        <v>49331</v>
      </c>
      <c r="AB177" s="6">
        <f t="shared" si="85"/>
        <v>10</v>
      </c>
      <c r="AC177" s="6">
        <f t="shared" si="86"/>
        <v>1.3623162222741054</v>
      </c>
      <c r="AD177" s="6">
        <f t="shared" si="87"/>
        <v>8.6376837777258952</v>
      </c>
      <c r="AE177" s="6">
        <f t="shared" si="88"/>
        <v>139.97863137944924</v>
      </c>
      <c r="AF177" s="37"/>
      <c r="AG177" s="6">
        <f t="shared" si="76"/>
        <v>0</v>
      </c>
      <c r="AH177" s="6">
        <f t="shared" si="90"/>
        <v>0</v>
      </c>
      <c r="AI177" s="6">
        <f t="shared" si="91"/>
        <v>0</v>
      </c>
      <c r="AJ177" s="6">
        <f t="shared" si="77"/>
        <v>0</v>
      </c>
    </row>
    <row r="178" spans="1:36" x14ac:dyDescent="0.2">
      <c r="A178" s="34">
        <v>167</v>
      </c>
      <c r="B178" s="39">
        <f ca="1">B177+31</f>
        <v>49362</v>
      </c>
      <c r="C178" s="6">
        <f t="shared" si="75"/>
        <v>29.649273935369841</v>
      </c>
      <c r="D178" s="6">
        <f t="shared" si="78"/>
        <v>23.060546394176548</v>
      </c>
      <c r="E178" s="6">
        <f t="shared" si="79"/>
        <v>6.5887275411932933</v>
      </c>
      <c r="F178" s="6">
        <f t="shared" si="80"/>
        <v>981.7204036378015</v>
      </c>
      <c r="G178" s="37"/>
      <c r="H178" s="6">
        <f t="shared" si="81"/>
        <v>0</v>
      </c>
      <c r="I178" s="6">
        <f t="shared" si="92"/>
        <v>0</v>
      </c>
      <c r="J178" s="6">
        <f t="shared" si="70"/>
        <v>0</v>
      </c>
      <c r="K178" s="6">
        <f t="shared" si="93"/>
        <v>0</v>
      </c>
      <c r="N178" s="34">
        <v>167</v>
      </c>
      <c r="O178" s="39">
        <f ca="1">O177+31</f>
        <v>49362</v>
      </c>
      <c r="P178" s="6">
        <f t="shared" si="89"/>
        <v>10.691356179239554</v>
      </c>
      <c r="Q178" s="6">
        <f t="shared" si="82"/>
        <v>6.5336065539797277</v>
      </c>
      <c r="R178" s="6">
        <f t="shared" si="83"/>
        <v>4.1577496252598261</v>
      </c>
      <c r="S178" s="6">
        <f t="shared" si="84"/>
        <v>352.2207896827253</v>
      </c>
      <c r="T178" s="37"/>
      <c r="U178" s="6">
        <f t="shared" si="71"/>
        <v>0</v>
      </c>
      <c r="V178" s="6">
        <f t="shared" si="72"/>
        <v>0</v>
      </c>
      <c r="W178" s="6">
        <f t="shared" si="73"/>
        <v>0</v>
      </c>
      <c r="X178" s="6">
        <f t="shared" si="74"/>
        <v>0</v>
      </c>
      <c r="Z178" s="34">
        <v>167</v>
      </c>
      <c r="AA178" s="39">
        <f ca="1">AA177+31</f>
        <v>49362</v>
      </c>
      <c r="AB178" s="6">
        <f t="shared" si="85"/>
        <v>10</v>
      </c>
      <c r="AC178" s="6">
        <f t="shared" si="86"/>
        <v>1.2831374543116181</v>
      </c>
      <c r="AD178" s="6">
        <f t="shared" si="87"/>
        <v>8.7168625456883824</v>
      </c>
      <c r="AE178" s="6">
        <f t="shared" si="88"/>
        <v>131.26176883376087</v>
      </c>
      <c r="AF178" s="37"/>
      <c r="AG178" s="6">
        <f t="shared" si="76"/>
        <v>0</v>
      </c>
      <c r="AH178" s="6">
        <f t="shared" si="90"/>
        <v>0</v>
      </c>
      <c r="AI178" s="6">
        <f t="shared" si="91"/>
        <v>0</v>
      </c>
      <c r="AJ178" s="6">
        <f t="shared" si="77"/>
        <v>0</v>
      </c>
    </row>
    <row r="179" spans="1:36" x14ac:dyDescent="0.2">
      <c r="A179" s="34">
        <v>168</v>
      </c>
      <c r="B179" s="39">
        <f ca="1">B178+30</f>
        <v>49392</v>
      </c>
      <c r="C179" s="6">
        <f t="shared" si="75"/>
        <v>29.451612109134043</v>
      </c>
      <c r="D179" s="6">
        <f t="shared" si="78"/>
        <v>22.906809418215371</v>
      </c>
      <c r="E179" s="6">
        <f t="shared" si="79"/>
        <v>6.5448026909186723</v>
      </c>
      <c r="F179" s="6">
        <f t="shared" si="80"/>
        <v>975.17560094688281</v>
      </c>
      <c r="G179" s="37"/>
      <c r="H179" s="6">
        <f t="shared" si="81"/>
        <v>0</v>
      </c>
      <c r="I179" s="6">
        <f t="shared" si="92"/>
        <v>0</v>
      </c>
      <c r="J179" s="6">
        <f t="shared" si="70"/>
        <v>0</v>
      </c>
      <c r="K179" s="6">
        <f t="shared" si="93"/>
        <v>0</v>
      </c>
      <c r="N179" s="34">
        <v>168</v>
      </c>
      <c r="O179" s="39">
        <f ca="1">O178+30</f>
        <v>49392</v>
      </c>
      <c r="P179" s="6">
        <f t="shared" si="89"/>
        <v>10.566623690481759</v>
      </c>
      <c r="Q179" s="6">
        <f t="shared" si="82"/>
        <v>6.4573811441832971</v>
      </c>
      <c r="R179" s="6">
        <f t="shared" si="83"/>
        <v>4.1092425462984616</v>
      </c>
      <c r="S179" s="6">
        <f t="shared" si="84"/>
        <v>348.11154713642685</v>
      </c>
      <c r="T179" s="37"/>
      <c r="U179" s="6">
        <f t="shared" si="71"/>
        <v>0</v>
      </c>
      <c r="V179" s="6">
        <f t="shared" si="72"/>
        <v>0</v>
      </c>
      <c r="W179" s="6">
        <f t="shared" si="73"/>
        <v>0</v>
      </c>
      <c r="X179" s="6">
        <f t="shared" si="74"/>
        <v>0</v>
      </c>
      <c r="Z179" s="34">
        <v>168</v>
      </c>
      <c r="AA179" s="39">
        <f ca="1">AA178+30</f>
        <v>49392</v>
      </c>
      <c r="AB179" s="6">
        <f t="shared" si="85"/>
        <v>10</v>
      </c>
      <c r="AC179" s="6">
        <f t="shared" si="86"/>
        <v>1.2032328809761412</v>
      </c>
      <c r="AD179" s="6">
        <f t="shared" si="87"/>
        <v>8.7967671190238583</v>
      </c>
      <c r="AE179" s="6">
        <f t="shared" si="88"/>
        <v>122.46500171473701</v>
      </c>
      <c r="AF179" s="37"/>
      <c r="AG179" s="6">
        <f t="shared" si="76"/>
        <v>0</v>
      </c>
      <c r="AH179" s="6">
        <f t="shared" si="90"/>
        <v>0</v>
      </c>
      <c r="AI179" s="6">
        <f t="shared" si="91"/>
        <v>0</v>
      </c>
      <c r="AJ179" s="6">
        <f t="shared" si="77"/>
        <v>0</v>
      </c>
    </row>
    <row r="180" spans="1:36" x14ac:dyDescent="0.2">
      <c r="A180" s="34">
        <v>169</v>
      </c>
      <c r="B180" s="39">
        <f ca="1">B179+31</f>
        <v>49423</v>
      </c>
      <c r="C180" s="6">
        <f t="shared" si="75"/>
        <v>29.255268028406483</v>
      </c>
      <c r="D180" s="6">
        <f t="shared" si="78"/>
        <v>22.754097355427266</v>
      </c>
      <c r="E180" s="6">
        <f t="shared" si="79"/>
        <v>6.5011706729792174</v>
      </c>
      <c r="F180" s="6">
        <f t="shared" si="80"/>
        <v>968.67443027390357</v>
      </c>
      <c r="G180" s="37"/>
      <c r="H180" s="6">
        <f t="shared" si="81"/>
        <v>0</v>
      </c>
      <c r="I180" s="6">
        <f t="shared" si="92"/>
        <v>0</v>
      </c>
      <c r="J180" s="6">
        <f t="shared" si="70"/>
        <v>0</v>
      </c>
      <c r="K180" s="6">
        <f t="shared" si="93"/>
        <v>0</v>
      </c>
      <c r="N180" s="34">
        <v>169</v>
      </c>
      <c r="O180" s="39">
        <f ca="1">O179+31</f>
        <v>49423</v>
      </c>
      <c r="P180" s="6">
        <f t="shared" si="89"/>
        <v>10.443346414092805</v>
      </c>
      <c r="Q180" s="6">
        <f t="shared" si="82"/>
        <v>6.382045030834492</v>
      </c>
      <c r="R180" s="6">
        <f t="shared" si="83"/>
        <v>4.0613013832583125</v>
      </c>
      <c r="S180" s="6">
        <f t="shared" si="84"/>
        <v>344.05024575316855</v>
      </c>
      <c r="T180" s="37"/>
      <c r="U180" s="6">
        <f t="shared" si="71"/>
        <v>0</v>
      </c>
      <c r="V180" s="6">
        <f t="shared" si="72"/>
        <v>0</v>
      </c>
      <c r="W180" s="6">
        <f t="shared" si="73"/>
        <v>0</v>
      </c>
      <c r="X180" s="6">
        <f t="shared" si="74"/>
        <v>0</v>
      </c>
      <c r="Z180" s="34">
        <v>169</v>
      </c>
      <c r="AA180" s="39">
        <f ca="1">AA179+31</f>
        <v>49423</v>
      </c>
      <c r="AB180" s="6">
        <f t="shared" si="85"/>
        <v>10</v>
      </c>
      <c r="AC180" s="6">
        <f t="shared" si="86"/>
        <v>1.122595849051756</v>
      </c>
      <c r="AD180" s="6">
        <f t="shared" si="87"/>
        <v>8.8774041509482444</v>
      </c>
      <c r="AE180" s="6">
        <f t="shared" si="88"/>
        <v>113.58759756378876</v>
      </c>
      <c r="AF180" s="37"/>
      <c r="AG180" s="6">
        <f t="shared" si="76"/>
        <v>0</v>
      </c>
      <c r="AH180" s="6">
        <f t="shared" si="90"/>
        <v>0</v>
      </c>
      <c r="AI180" s="6">
        <f t="shared" si="91"/>
        <v>0</v>
      </c>
      <c r="AJ180" s="6">
        <f t="shared" si="77"/>
        <v>0</v>
      </c>
    </row>
    <row r="181" spans="1:36" x14ac:dyDescent="0.2">
      <c r="A181" s="34">
        <v>170</v>
      </c>
      <c r="B181" s="39">
        <f ca="1">B180+31</f>
        <v>49454</v>
      </c>
      <c r="C181" s="6">
        <f t="shared" si="75"/>
        <v>29.060232908217106</v>
      </c>
      <c r="D181" s="6">
        <f t="shared" si="78"/>
        <v>22.602403373057751</v>
      </c>
      <c r="E181" s="6">
        <f t="shared" si="79"/>
        <v>6.4578295351593553</v>
      </c>
      <c r="F181" s="6">
        <f t="shared" si="80"/>
        <v>962.21660073874421</v>
      </c>
      <c r="G181" s="37"/>
      <c r="H181" s="6">
        <f t="shared" si="81"/>
        <v>0</v>
      </c>
      <c r="I181" s="6">
        <f t="shared" si="92"/>
        <v>0</v>
      </c>
      <c r="J181" s="6">
        <f t="shared" ref="J181:J244" si="94">IF(H181&lt;H180,$M$3,H181-I181)</f>
        <v>0</v>
      </c>
      <c r="K181" s="6">
        <f t="shared" si="93"/>
        <v>0</v>
      </c>
      <c r="N181" s="34">
        <v>170</v>
      </c>
      <c r="O181" s="39">
        <f ca="1">O180+31</f>
        <v>49454</v>
      </c>
      <c r="P181" s="6">
        <f t="shared" si="89"/>
        <v>10.321507372595056</v>
      </c>
      <c r="Q181" s="6">
        <f t="shared" si="82"/>
        <v>6.3075878388080904</v>
      </c>
      <c r="R181" s="6">
        <f t="shared" si="83"/>
        <v>4.0139195337869653</v>
      </c>
      <c r="S181" s="6">
        <f t="shared" si="84"/>
        <v>340.03632621938158</v>
      </c>
      <c r="T181" s="37"/>
      <c r="U181" s="6">
        <f t="shared" si="71"/>
        <v>0</v>
      </c>
      <c r="V181" s="6">
        <f t="shared" si="72"/>
        <v>0</v>
      </c>
      <c r="W181" s="6">
        <f t="shared" si="73"/>
        <v>0</v>
      </c>
      <c r="X181" s="6">
        <f t="shared" si="74"/>
        <v>0</v>
      </c>
      <c r="Z181" s="34">
        <v>170</v>
      </c>
      <c r="AA181" s="39">
        <f ca="1">AA180+31</f>
        <v>49454</v>
      </c>
      <c r="AB181" s="6">
        <f t="shared" si="85"/>
        <v>10</v>
      </c>
      <c r="AC181" s="6">
        <f t="shared" si="86"/>
        <v>1.0412196443347304</v>
      </c>
      <c r="AD181" s="6">
        <f t="shared" si="87"/>
        <v>8.9587803556652688</v>
      </c>
      <c r="AE181" s="6">
        <f t="shared" si="88"/>
        <v>104.62881720812349</v>
      </c>
      <c r="AF181" s="37"/>
      <c r="AG181" s="6">
        <f t="shared" si="76"/>
        <v>0</v>
      </c>
      <c r="AH181" s="6">
        <f t="shared" si="90"/>
        <v>0</v>
      </c>
      <c r="AI181" s="6">
        <f t="shared" si="91"/>
        <v>0</v>
      </c>
      <c r="AJ181" s="6">
        <f t="shared" si="77"/>
        <v>0</v>
      </c>
    </row>
    <row r="182" spans="1:36" x14ac:dyDescent="0.2">
      <c r="A182" s="34">
        <v>171</v>
      </c>
      <c r="B182" s="39">
        <f ca="1">B181+30</f>
        <v>49484</v>
      </c>
      <c r="C182" s="6">
        <f t="shared" ref="C182:C222" si="95">IF(AND($C$6*F181&lt;10,D181&gt;0),10,$C$6*F181)</f>
        <v>28.866498022162325</v>
      </c>
      <c r="D182" s="6">
        <f t="shared" si="78"/>
        <v>22.451720683904032</v>
      </c>
      <c r="E182" s="6">
        <f t="shared" si="79"/>
        <v>6.4147773382582933</v>
      </c>
      <c r="F182" s="6">
        <f t="shared" si="80"/>
        <v>955.80182340048589</v>
      </c>
      <c r="G182" s="37"/>
      <c r="H182" s="6">
        <f t="shared" si="81"/>
        <v>0</v>
      </c>
      <c r="I182" s="6">
        <f t="shared" si="92"/>
        <v>0</v>
      </c>
      <c r="J182" s="6">
        <f t="shared" si="94"/>
        <v>0</v>
      </c>
      <c r="K182" s="6">
        <f t="shared" si="93"/>
        <v>0</v>
      </c>
      <c r="N182" s="34">
        <v>171</v>
      </c>
      <c r="O182" s="39">
        <f ca="1">O181+30</f>
        <v>49484</v>
      </c>
      <c r="P182" s="6">
        <f t="shared" si="89"/>
        <v>10.201089786581447</v>
      </c>
      <c r="Q182" s="6">
        <f t="shared" si="82"/>
        <v>6.2339993140219958</v>
      </c>
      <c r="R182" s="6">
        <f t="shared" si="83"/>
        <v>3.9670904725594509</v>
      </c>
      <c r="S182" s="6">
        <f t="shared" si="84"/>
        <v>336.06923574682213</v>
      </c>
      <c r="T182" s="37"/>
      <c r="U182" s="6">
        <f t="shared" ref="U182:U245" si="96">IF(X181&gt;$U$6,$U$6,X181)</f>
        <v>0</v>
      </c>
      <c r="V182" s="6">
        <f t="shared" ref="V182:V245" si="97">($H$4/12)*X181</f>
        <v>0</v>
      </c>
      <c r="W182" s="6">
        <f t="shared" ref="W182:W245" si="98">IF(U182&lt;U181,U182,U182-V182)</f>
        <v>0</v>
      </c>
      <c r="X182" s="6">
        <f t="shared" ref="X182:X245" si="99">MAX(0,X181-W182)</f>
        <v>0</v>
      </c>
      <c r="Z182" s="34">
        <v>171</v>
      </c>
      <c r="AA182" s="39">
        <f ca="1">AA181+30</f>
        <v>49484</v>
      </c>
      <c r="AB182" s="6">
        <f t="shared" si="85"/>
        <v>10</v>
      </c>
      <c r="AC182" s="6">
        <f t="shared" si="86"/>
        <v>0.9590974910744654</v>
      </c>
      <c r="AD182" s="6">
        <f t="shared" si="87"/>
        <v>9.0409025089255337</v>
      </c>
      <c r="AE182" s="6">
        <f t="shared" si="88"/>
        <v>95.587914699197967</v>
      </c>
      <c r="AF182" s="37"/>
      <c r="AG182" s="6">
        <f t="shared" si="76"/>
        <v>0</v>
      </c>
      <c r="AH182" s="6">
        <f t="shared" si="90"/>
        <v>0</v>
      </c>
      <c r="AI182" s="6">
        <f t="shared" si="91"/>
        <v>0</v>
      </c>
      <c r="AJ182" s="6">
        <f t="shared" si="77"/>
        <v>0</v>
      </c>
    </row>
    <row r="183" spans="1:36" x14ac:dyDescent="0.2">
      <c r="A183" s="34">
        <v>172</v>
      </c>
      <c r="B183" s="39">
        <f ca="1">B182+31</f>
        <v>49515</v>
      </c>
      <c r="C183" s="6">
        <f t="shared" si="95"/>
        <v>28.674054702014576</v>
      </c>
      <c r="D183" s="6">
        <f t="shared" si="78"/>
        <v>22.302042546011339</v>
      </c>
      <c r="E183" s="6">
        <f t="shared" si="79"/>
        <v>6.3720121560032368</v>
      </c>
      <c r="F183" s="6">
        <f t="shared" si="80"/>
        <v>949.42981124448261</v>
      </c>
      <c r="G183" s="37"/>
      <c r="H183" s="6">
        <f t="shared" si="81"/>
        <v>0</v>
      </c>
      <c r="I183" s="6">
        <f t="shared" si="92"/>
        <v>0</v>
      </c>
      <c r="J183" s="6">
        <f t="shared" si="94"/>
        <v>0</v>
      </c>
      <c r="K183" s="6">
        <f t="shared" si="93"/>
        <v>0</v>
      </c>
      <c r="N183" s="34">
        <v>172</v>
      </c>
      <c r="O183" s="39">
        <f ca="1">O182+31</f>
        <v>49515</v>
      </c>
      <c r="P183" s="6">
        <f t="shared" si="89"/>
        <v>10.082077072404664</v>
      </c>
      <c r="Q183" s="6">
        <f t="shared" si="82"/>
        <v>6.1612693220250723</v>
      </c>
      <c r="R183" s="6">
        <f t="shared" si="83"/>
        <v>3.9208077503795913</v>
      </c>
      <c r="S183" s="6">
        <f t="shared" si="84"/>
        <v>332.14842799644254</v>
      </c>
      <c r="T183" s="37"/>
      <c r="U183" s="6">
        <f t="shared" si="96"/>
        <v>0</v>
      </c>
      <c r="V183" s="6">
        <f t="shared" si="97"/>
        <v>0</v>
      </c>
      <c r="W183" s="6">
        <f t="shared" si="98"/>
        <v>0</v>
      </c>
      <c r="X183" s="6">
        <f t="shared" si="99"/>
        <v>0</v>
      </c>
      <c r="Z183" s="34">
        <v>172</v>
      </c>
      <c r="AA183" s="39">
        <f ca="1">AA182+31</f>
        <v>49515</v>
      </c>
      <c r="AB183" s="6">
        <f t="shared" si="85"/>
        <v>10</v>
      </c>
      <c r="AC183" s="6">
        <f t="shared" si="86"/>
        <v>0.87622255140931471</v>
      </c>
      <c r="AD183" s="6">
        <f t="shared" si="87"/>
        <v>9.1237774485906851</v>
      </c>
      <c r="AE183" s="6">
        <f t="shared" si="88"/>
        <v>86.46413725060728</v>
      </c>
      <c r="AF183" s="37"/>
      <c r="AG183" s="6">
        <f t="shared" si="76"/>
        <v>0</v>
      </c>
      <c r="AH183" s="6">
        <f t="shared" si="90"/>
        <v>0</v>
      </c>
      <c r="AI183" s="6">
        <f t="shared" si="91"/>
        <v>0</v>
      </c>
      <c r="AJ183" s="6">
        <f t="shared" si="77"/>
        <v>0</v>
      </c>
    </row>
    <row r="184" spans="1:36" x14ac:dyDescent="0.2">
      <c r="A184" s="34">
        <v>173</v>
      </c>
      <c r="B184" s="39">
        <f ca="1">B183+31</f>
        <v>49546</v>
      </c>
      <c r="C184" s="6">
        <f t="shared" si="95"/>
        <v>28.482894337334479</v>
      </c>
      <c r="D184" s="6">
        <f t="shared" si="78"/>
        <v>22.15336226237126</v>
      </c>
      <c r="E184" s="6">
        <f t="shared" si="79"/>
        <v>6.3295320749632182</v>
      </c>
      <c r="F184" s="6">
        <f t="shared" si="80"/>
        <v>943.10027916951935</v>
      </c>
      <c r="G184" s="37"/>
      <c r="H184" s="6">
        <f t="shared" si="81"/>
        <v>0</v>
      </c>
      <c r="I184" s="6">
        <f t="shared" si="92"/>
        <v>0</v>
      </c>
      <c r="J184" s="6">
        <f t="shared" si="94"/>
        <v>0</v>
      </c>
      <c r="K184" s="6">
        <f t="shared" si="93"/>
        <v>0</v>
      </c>
      <c r="N184" s="34">
        <v>173</v>
      </c>
      <c r="O184" s="39">
        <f ca="1">O183+31</f>
        <v>49546</v>
      </c>
      <c r="P184" s="6">
        <f t="shared" si="89"/>
        <v>10</v>
      </c>
      <c r="Q184" s="6">
        <f t="shared" si="82"/>
        <v>6.0893878466014462</v>
      </c>
      <c r="R184" s="6">
        <f t="shared" si="83"/>
        <v>3.9106121533985538</v>
      </c>
      <c r="S184" s="6">
        <f t="shared" si="84"/>
        <v>328.23781584304396</v>
      </c>
      <c r="T184" s="37"/>
      <c r="U184" s="6">
        <f t="shared" si="96"/>
        <v>0</v>
      </c>
      <c r="V184" s="6">
        <f t="shared" si="97"/>
        <v>0</v>
      </c>
      <c r="W184" s="6">
        <f t="shared" si="98"/>
        <v>0</v>
      </c>
      <c r="X184" s="6">
        <f t="shared" si="99"/>
        <v>0</v>
      </c>
      <c r="Z184" s="34">
        <v>173</v>
      </c>
      <c r="AA184" s="39">
        <f ca="1">AA183+31</f>
        <v>49546</v>
      </c>
      <c r="AB184" s="6">
        <f t="shared" si="85"/>
        <v>10</v>
      </c>
      <c r="AC184" s="6">
        <f t="shared" si="86"/>
        <v>0.79258792479723339</v>
      </c>
      <c r="AD184" s="6">
        <f t="shared" si="87"/>
        <v>9.2074120752027664</v>
      </c>
      <c r="AE184" s="6">
        <f t="shared" si="88"/>
        <v>77.256725175404512</v>
      </c>
      <c r="AF184" s="37"/>
      <c r="AG184" s="6">
        <f t="shared" si="76"/>
        <v>0</v>
      </c>
      <c r="AH184" s="6">
        <f t="shared" si="90"/>
        <v>0</v>
      </c>
      <c r="AI184" s="6">
        <f t="shared" si="91"/>
        <v>0</v>
      </c>
      <c r="AJ184" s="6">
        <f t="shared" si="77"/>
        <v>0</v>
      </c>
    </row>
    <row r="185" spans="1:36" x14ac:dyDescent="0.2">
      <c r="A185" s="34">
        <v>174</v>
      </c>
      <c r="B185" s="39">
        <f ca="1">B184+30</f>
        <v>49576</v>
      </c>
      <c r="C185" s="6">
        <f t="shared" si="95"/>
        <v>28.293008375085581</v>
      </c>
      <c r="D185" s="6">
        <f t="shared" si="78"/>
        <v>22.005673180622118</v>
      </c>
      <c r="E185" s="6">
        <f t="shared" si="79"/>
        <v>6.2873351944634628</v>
      </c>
      <c r="F185" s="6">
        <f t="shared" si="80"/>
        <v>936.81294397505587</v>
      </c>
      <c r="G185" s="37"/>
      <c r="H185" s="6">
        <f t="shared" si="81"/>
        <v>0</v>
      </c>
      <c r="I185" s="6">
        <f t="shared" si="92"/>
        <v>0</v>
      </c>
      <c r="J185" s="6">
        <f t="shared" si="94"/>
        <v>0</v>
      </c>
      <c r="K185" s="6">
        <f t="shared" si="93"/>
        <v>0</v>
      </c>
      <c r="N185" s="34">
        <v>174</v>
      </c>
      <c r="O185" s="39">
        <f ca="1">O184+30</f>
        <v>49576</v>
      </c>
      <c r="P185" s="6">
        <f t="shared" si="89"/>
        <v>10</v>
      </c>
      <c r="Q185" s="6">
        <f t="shared" si="82"/>
        <v>6.0176932904558056</v>
      </c>
      <c r="R185" s="6">
        <f t="shared" si="83"/>
        <v>3.9823067095441944</v>
      </c>
      <c r="S185" s="6">
        <f t="shared" si="84"/>
        <v>324.25550913349974</v>
      </c>
      <c r="T185" s="37"/>
      <c r="U185" s="6">
        <f t="shared" si="96"/>
        <v>0</v>
      </c>
      <c r="V185" s="6">
        <f t="shared" si="97"/>
        <v>0</v>
      </c>
      <c r="W185" s="6">
        <f t="shared" si="98"/>
        <v>0</v>
      </c>
      <c r="X185" s="6">
        <f t="shared" si="99"/>
        <v>0</v>
      </c>
      <c r="Z185" s="34">
        <v>174</v>
      </c>
      <c r="AA185" s="39">
        <f ca="1">AA184+30</f>
        <v>49576</v>
      </c>
      <c r="AB185" s="6">
        <f t="shared" si="85"/>
        <v>10</v>
      </c>
      <c r="AC185" s="6">
        <f t="shared" si="86"/>
        <v>0.70818664744120807</v>
      </c>
      <c r="AD185" s="6">
        <f t="shared" si="87"/>
        <v>9.2918133525587923</v>
      </c>
      <c r="AE185" s="6">
        <f t="shared" si="88"/>
        <v>67.964911822845721</v>
      </c>
      <c r="AF185" s="37"/>
      <c r="AG185" s="6">
        <f t="shared" si="76"/>
        <v>0</v>
      </c>
      <c r="AH185" s="6">
        <f t="shared" si="90"/>
        <v>0</v>
      </c>
      <c r="AI185" s="6">
        <f t="shared" si="91"/>
        <v>0</v>
      </c>
      <c r="AJ185" s="6">
        <f t="shared" si="77"/>
        <v>0</v>
      </c>
    </row>
    <row r="186" spans="1:36" x14ac:dyDescent="0.2">
      <c r="A186" s="34">
        <v>175</v>
      </c>
      <c r="B186" s="39">
        <f ca="1">B185+31</f>
        <v>49607</v>
      </c>
      <c r="C186" s="6">
        <f t="shared" si="95"/>
        <v>28.104388319251676</v>
      </c>
      <c r="D186" s="6">
        <f t="shared" si="78"/>
        <v>21.858968692751304</v>
      </c>
      <c r="E186" s="6">
        <f t="shared" si="79"/>
        <v>6.2454196265003716</v>
      </c>
      <c r="F186" s="6">
        <f t="shared" si="80"/>
        <v>930.56752434855548</v>
      </c>
      <c r="G186" s="37"/>
      <c r="H186" s="6">
        <f t="shared" si="81"/>
        <v>0</v>
      </c>
      <c r="I186" s="6">
        <f t="shared" si="92"/>
        <v>0</v>
      </c>
      <c r="J186" s="6">
        <f t="shared" si="94"/>
        <v>0</v>
      </c>
      <c r="K186" s="6">
        <f t="shared" si="93"/>
        <v>0</v>
      </c>
      <c r="N186" s="34">
        <v>175</v>
      </c>
      <c r="O186" s="39">
        <f ca="1">O185+31</f>
        <v>49607</v>
      </c>
      <c r="P186" s="6">
        <f t="shared" si="89"/>
        <v>10</v>
      </c>
      <c r="Q186" s="6">
        <f t="shared" si="82"/>
        <v>5.9446843341141618</v>
      </c>
      <c r="R186" s="6">
        <f t="shared" si="83"/>
        <v>4.0553156658858382</v>
      </c>
      <c r="S186" s="6">
        <f t="shared" si="84"/>
        <v>320.20019346761393</v>
      </c>
      <c r="T186" s="37"/>
      <c r="U186" s="6">
        <f t="shared" si="96"/>
        <v>0</v>
      </c>
      <c r="V186" s="6">
        <f t="shared" si="97"/>
        <v>0</v>
      </c>
      <c r="W186" s="6">
        <f t="shared" si="98"/>
        <v>0</v>
      </c>
      <c r="X186" s="6">
        <f t="shared" si="99"/>
        <v>0</v>
      </c>
      <c r="Z186" s="34">
        <v>175</v>
      </c>
      <c r="AA186" s="39">
        <f ca="1">AA185+31</f>
        <v>49607</v>
      </c>
      <c r="AB186" s="6">
        <f t="shared" si="85"/>
        <v>10</v>
      </c>
      <c r="AC186" s="6">
        <f t="shared" si="86"/>
        <v>0.62301169170941917</v>
      </c>
      <c r="AD186" s="6">
        <f t="shared" si="87"/>
        <v>9.3769883082905814</v>
      </c>
      <c r="AE186" s="6">
        <f t="shared" si="88"/>
        <v>58.587923514555143</v>
      </c>
      <c r="AF186" s="37"/>
      <c r="AG186" s="6">
        <f t="shared" si="76"/>
        <v>0</v>
      </c>
      <c r="AH186" s="6">
        <f t="shared" si="90"/>
        <v>0</v>
      </c>
      <c r="AI186" s="6">
        <f t="shared" si="91"/>
        <v>0</v>
      </c>
      <c r="AJ186" s="6">
        <f t="shared" si="77"/>
        <v>0</v>
      </c>
    </row>
    <row r="187" spans="1:36" x14ac:dyDescent="0.2">
      <c r="A187" s="34">
        <v>176</v>
      </c>
      <c r="B187" s="39">
        <f ca="1">B186+31</f>
        <v>49638</v>
      </c>
      <c r="C187" s="6">
        <f t="shared" si="95"/>
        <v>27.917025730456665</v>
      </c>
      <c r="D187" s="6">
        <f t="shared" si="78"/>
        <v>21.71324223479963</v>
      </c>
      <c r="E187" s="6">
        <f t="shared" si="79"/>
        <v>6.203783495657035</v>
      </c>
      <c r="F187" s="6">
        <f t="shared" si="80"/>
        <v>924.36374085289845</v>
      </c>
      <c r="G187" s="37"/>
      <c r="H187" s="6">
        <f t="shared" si="81"/>
        <v>0</v>
      </c>
      <c r="I187" s="6">
        <f t="shared" si="92"/>
        <v>0</v>
      </c>
      <c r="J187" s="6">
        <f t="shared" si="94"/>
        <v>0</v>
      </c>
      <c r="K187" s="6">
        <f t="shared" si="93"/>
        <v>0</v>
      </c>
      <c r="N187" s="34">
        <v>176</v>
      </c>
      <c r="O187" s="39">
        <f ca="1">O186+31</f>
        <v>49638</v>
      </c>
      <c r="P187" s="6">
        <f t="shared" si="89"/>
        <v>10</v>
      </c>
      <c r="Q187" s="6">
        <f t="shared" si="82"/>
        <v>5.8703368802395888</v>
      </c>
      <c r="R187" s="6">
        <f t="shared" si="83"/>
        <v>4.1296631197604112</v>
      </c>
      <c r="S187" s="6">
        <f t="shared" si="84"/>
        <v>316.07053034785349</v>
      </c>
      <c r="T187" s="37"/>
      <c r="U187" s="6">
        <f t="shared" si="96"/>
        <v>0</v>
      </c>
      <c r="V187" s="6">
        <f t="shared" si="97"/>
        <v>0</v>
      </c>
      <c r="W187" s="6">
        <f t="shared" si="98"/>
        <v>0</v>
      </c>
      <c r="X187" s="6">
        <f t="shared" si="99"/>
        <v>0</v>
      </c>
      <c r="Z187" s="34">
        <v>176</v>
      </c>
      <c r="AA187" s="39">
        <f ca="1">AA186+31</f>
        <v>49638</v>
      </c>
      <c r="AB187" s="6">
        <f t="shared" si="85"/>
        <v>10</v>
      </c>
      <c r="AC187" s="6">
        <f t="shared" si="86"/>
        <v>0.53705596555008883</v>
      </c>
      <c r="AD187" s="6">
        <f t="shared" si="87"/>
        <v>9.4629440344499116</v>
      </c>
      <c r="AE187" s="6">
        <f t="shared" si="88"/>
        <v>49.124979480105232</v>
      </c>
      <c r="AF187" s="37"/>
      <c r="AG187" s="6">
        <f t="shared" si="76"/>
        <v>0</v>
      </c>
      <c r="AH187" s="6">
        <f t="shared" si="90"/>
        <v>0</v>
      </c>
      <c r="AI187" s="6">
        <f t="shared" si="91"/>
        <v>0</v>
      </c>
      <c r="AJ187" s="6">
        <f t="shared" si="77"/>
        <v>0</v>
      </c>
    </row>
    <row r="188" spans="1:36" x14ac:dyDescent="0.2">
      <c r="A188" s="34">
        <v>177</v>
      </c>
      <c r="B188" s="39">
        <f ca="1">B187+30</f>
        <v>49668</v>
      </c>
      <c r="C188" s="6">
        <f t="shared" si="95"/>
        <v>27.730912225586952</v>
      </c>
      <c r="D188" s="6">
        <f t="shared" si="78"/>
        <v>21.568487286567631</v>
      </c>
      <c r="E188" s="6">
        <f t="shared" si="79"/>
        <v>6.1624249390193206</v>
      </c>
      <c r="F188" s="6">
        <f t="shared" si="80"/>
        <v>918.20131591387917</v>
      </c>
      <c r="G188" s="37"/>
      <c r="H188" s="6">
        <f t="shared" si="81"/>
        <v>0</v>
      </c>
      <c r="I188" s="6">
        <f t="shared" si="92"/>
        <v>0</v>
      </c>
      <c r="J188" s="6">
        <f t="shared" si="94"/>
        <v>0</v>
      </c>
      <c r="K188" s="6">
        <f t="shared" si="93"/>
        <v>0</v>
      </c>
      <c r="N188" s="34">
        <v>177</v>
      </c>
      <c r="O188" s="39">
        <f ca="1">O187+30</f>
        <v>49668</v>
      </c>
      <c r="P188" s="6">
        <f t="shared" si="89"/>
        <v>10</v>
      </c>
      <c r="Q188" s="6">
        <f t="shared" si="82"/>
        <v>5.7946263897106478</v>
      </c>
      <c r="R188" s="6">
        <f t="shared" si="83"/>
        <v>4.2053736102893522</v>
      </c>
      <c r="S188" s="6">
        <f t="shared" si="84"/>
        <v>311.86515673756412</v>
      </c>
      <c r="T188" s="37"/>
      <c r="U188" s="6">
        <f t="shared" si="96"/>
        <v>0</v>
      </c>
      <c r="V188" s="6">
        <f t="shared" si="97"/>
        <v>0</v>
      </c>
      <c r="W188" s="6">
        <f t="shared" si="98"/>
        <v>0</v>
      </c>
      <c r="X188" s="6">
        <f t="shared" si="99"/>
        <v>0</v>
      </c>
      <c r="Z188" s="34">
        <v>177</v>
      </c>
      <c r="AA188" s="39">
        <f ca="1">AA187+30</f>
        <v>49668</v>
      </c>
      <c r="AB188" s="6">
        <f t="shared" si="85"/>
        <v>10</v>
      </c>
      <c r="AC188" s="6">
        <f t="shared" si="86"/>
        <v>0.4503123119009646</v>
      </c>
      <c r="AD188" s="6">
        <f t="shared" si="87"/>
        <v>9.549687688099036</v>
      </c>
      <c r="AE188" s="6">
        <f t="shared" ref="AE188:AE251" si="100">MAX(0,AE187-AD188)</f>
        <v>39.575291792006198</v>
      </c>
      <c r="AF188" s="37"/>
      <c r="AG188" s="6">
        <f t="shared" si="76"/>
        <v>0</v>
      </c>
      <c r="AH188" s="6">
        <f t="shared" si="90"/>
        <v>0</v>
      </c>
      <c r="AI188" s="6">
        <f t="shared" si="91"/>
        <v>0</v>
      </c>
      <c r="AJ188" s="6">
        <f t="shared" si="77"/>
        <v>0</v>
      </c>
    </row>
    <row r="189" spans="1:36" x14ac:dyDescent="0.2">
      <c r="A189" s="34">
        <v>178</v>
      </c>
      <c r="B189" s="39">
        <f ca="1">B188+31</f>
        <v>49699</v>
      </c>
      <c r="C189" s="6">
        <f t="shared" si="95"/>
        <v>27.546039477416375</v>
      </c>
      <c r="D189" s="6">
        <f t="shared" si="78"/>
        <v>21.424697371323848</v>
      </c>
      <c r="E189" s="6">
        <f t="shared" si="79"/>
        <v>6.121342106092527</v>
      </c>
      <c r="F189" s="6">
        <f t="shared" si="80"/>
        <v>912.0799738077867</v>
      </c>
      <c r="G189" s="37"/>
      <c r="H189" s="6">
        <f t="shared" si="81"/>
        <v>0</v>
      </c>
      <c r="I189" s="6">
        <f t="shared" si="92"/>
        <v>0</v>
      </c>
      <c r="J189" s="6">
        <f t="shared" si="94"/>
        <v>0</v>
      </c>
      <c r="K189" s="6">
        <f t="shared" si="93"/>
        <v>0</v>
      </c>
      <c r="N189" s="34">
        <v>178</v>
      </c>
      <c r="O189" s="39">
        <f ca="1">O188+31</f>
        <v>49699</v>
      </c>
      <c r="P189" s="6">
        <f t="shared" si="89"/>
        <v>10</v>
      </c>
      <c r="Q189" s="6">
        <f t="shared" si="82"/>
        <v>5.717527873522009</v>
      </c>
      <c r="R189" s="6">
        <f t="shared" si="83"/>
        <v>4.282472126477991</v>
      </c>
      <c r="S189" s="6">
        <f t="shared" si="84"/>
        <v>307.58268461108611</v>
      </c>
      <c r="T189" s="37"/>
      <c r="U189" s="6">
        <f t="shared" si="96"/>
        <v>0</v>
      </c>
      <c r="V189" s="6">
        <f t="shared" si="97"/>
        <v>0</v>
      </c>
      <c r="W189" s="6">
        <f t="shared" si="98"/>
        <v>0</v>
      </c>
      <c r="X189" s="6">
        <f t="shared" si="99"/>
        <v>0</v>
      </c>
      <c r="Z189" s="34">
        <v>178</v>
      </c>
      <c r="AA189" s="39">
        <f ca="1">AA188+31</f>
        <v>49699</v>
      </c>
      <c r="AB189" s="6">
        <f t="shared" si="85"/>
        <v>10</v>
      </c>
      <c r="AC189" s="6">
        <f t="shared" si="86"/>
        <v>0.36277350809339015</v>
      </c>
      <c r="AD189" s="6">
        <f t="shared" si="87"/>
        <v>9.6372264919066097</v>
      </c>
      <c r="AE189" s="6">
        <f t="shared" si="100"/>
        <v>29.938065300099588</v>
      </c>
      <c r="AF189" s="37"/>
      <c r="AG189" s="6">
        <f t="shared" si="76"/>
        <v>0</v>
      </c>
      <c r="AH189" s="6">
        <f t="shared" si="90"/>
        <v>0</v>
      </c>
      <c r="AI189" s="6">
        <f t="shared" si="91"/>
        <v>0</v>
      </c>
      <c r="AJ189" s="6">
        <f t="shared" si="77"/>
        <v>0</v>
      </c>
    </row>
    <row r="190" spans="1:36" x14ac:dyDescent="0.2">
      <c r="A190" s="34">
        <v>179</v>
      </c>
      <c r="B190" s="39">
        <f ca="1">B189+31</f>
        <v>49730</v>
      </c>
      <c r="C190" s="6">
        <f t="shared" si="95"/>
        <v>27.362399214233601</v>
      </c>
      <c r="D190" s="6">
        <f t="shared" si="78"/>
        <v>21.281866055515025</v>
      </c>
      <c r="E190" s="6">
        <f t="shared" si="79"/>
        <v>6.0805331587185769</v>
      </c>
      <c r="F190" s="6">
        <f t="shared" si="80"/>
        <v>905.99944064906811</v>
      </c>
      <c r="G190" s="37"/>
      <c r="H190" s="6">
        <f t="shared" si="81"/>
        <v>0</v>
      </c>
      <c r="I190" s="6">
        <f t="shared" si="92"/>
        <v>0</v>
      </c>
      <c r="J190" s="6">
        <f t="shared" si="94"/>
        <v>0</v>
      </c>
      <c r="K190" s="6">
        <f t="shared" si="93"/>
        <v>0</v>
      </c>
      <c r="N190" s="34">
        <v>179</v>
      </c>
      <c r="O190" s="39">
        <f ca="1">O189+31</f>
        <v>49730</v>
      </c>
      <c r="P190" s="6">
        <f t="shared" si="89"/>
        <v>10</v>
      </c>
      <c r="Q190" s="6">
        <f t="shared" si="82"/>
        <v>5.6390158845365788</v>
      </c>
      <c r="R190" s="6">
        <f t="shared" si="83"/>
        <v>4.3609841154634212</v>
      </c>
      <c r="S190" s="6">
        <f t="shared" si="84"/>
        <v>303.22170049562271</v>
      </c>
      <c r="T190" s="37"/>
      <c r="U190" s="6">
        <f t="shared" si="96"/>
        <v>0</v>
      </c>
      <c r="V190" s="6">
        <f t="shared" si="97"/>
        <v>0</v>
      </c>
      <c r="W190" s="6">
        <f t="shared" si="98"/>
        <v>0</v>
      </c>
      <c r="X190" s="6">
        <f t="shared" si="99"/>
        <v>0</v>
      </c>
      <c r="Z190" s="34">
        <v>179</v>
      </c>
      <c r="AA190" s="39">
        <f ca="1">AA189+31</f>
        <v>49730</v>
      </c>
      <c r="AB190" s="6">
        <f t="shared" si="85"/>
        <v>10</v>
      </c>
      <c r="AC190" s="6">
        <f t="shared" si="86"/>
        <v>0.27443226525091291</v>
      </c>
      <c r="AD190" s="6">
        <f t="shared" si="87"/>
        <v>9.7255677347490863</v>
      </c>
      <c r="AE190" s="6">
        <f t="shared" si="100"/>
        <v>20.212497565350503</v>
      </c>
      <c r="AF190" s="37"/>
      <c r="AG190" s="6">
        <f t="shared" si="76"/>
        <v>0</v>
      </c>
      <c r="AH190" s="6">
        <f t="shared" si="90"/>
        <v>0</v>
      </c>
      <c r="AI190" s="6">
        <f t="shared" si="91"/>
        <v>0</v>
      </c>
      <c r="AJ190" s="6">
        <f t="shared" si="77"/>
        <v>0</v>
      </c>
    </row>
    <row r="191" spans="1:36" x14ac:dyDescent="0.2">
      <c r="A191" s="34">
        <v>180</v>
      </c>
      <c r="B191" s="39">
        <f ca="1">B190+30</f>
        <v>49760</v>
      </c>
      <c r="C191" s="6">
        <f t="shared" si="95"/>
        <v>27.179983219472042</v>
      </c>
      <c r="D191" s="6">
        <f t="shared" si="78"/>
        <v>21.139986948478256</v>
      </c>
      <c r="E191" s="6">
        <f t="shared" si="79"/>
        <v>6.039996270993786</v>
      </c>
      <c r="F191" s="6">
        <f t="shared" si="80"/>
        <v>899.95944437807429</v>
      </c>
      <c r="G191" s="37"/>
      <c r="H191" s="6">
        <f t="shared" si="81"/>
        <v>0</v>
      </c>
      <c r="I191" s="6">
        <f t="shared" si="92"/>
        <v>0</v>
      </c>
      <c r="J191" s="6">
        <f t="shared" si="94"/>
        <v>0</v>
      </c>
      <c r="K191" s="6">
        <f t="shared" si="93"/>
        <v>0</v>
      </c>
      <c r="N191" s="34">
        <v>180</v>
      </c>
      <c r="O191" s="39">
        <f ca="1">O190+30</f>
        <v>49760</v>
      </c>
      <c r="P191" s="6">
        <f t="shared" si="89"/>
        <v>10</v>
      </c>
      <c r="Q191" s="6">
        <f t="shared" si="82"/>
        <v>5.5590645090864168</v>
      </c>
      <c r="R191" s="6">
        <f t="shared" si="83"/>
        <v>4.4409354909135832</v>
      </c>
      <c r="S191" s="6">
        <f t="shared" si="84"/>
        <v>298.78076500470911</v>
      </c>
      <c r="T191" s="37"/>
      <c r="U191" s="6">
        <f t="shared" si="96"/>
        <v>0</v>
      </c>
      <c r="V191" s="6">
        <f t="shared" si="97"/>
        <v>0</v>
      </c>
      <c r="W191" s="6">
        <f t="shared" si="98"/>
        <v>0</v>
      </c>
      <c r="X191" s="6">
        <f t="shared" si="99"/>
        <v>0</v>
      </c>
      <c r="Z191" s="34">
        <v>180</v>
      </c>
      <c r="AA191" s="39">
        <f ca="1">AA190+30</f>
        <v>49760</v>
      </c>
      <c r="AB191" s="6">
        <f t="shared" si="85"/>
        <v>10</v>
      </c>
      <c r="AC191" s="6">
        <f t="shared" si="86"/>
        <v>0.18528122768237962</v>
      </c>
      <c r="AD191" s="6">
        <f t="shared" si="87"/>
        <v>9.8147187723176206</v>
      </c>
      <c r="AE191" s="6">
        <f t="shared" si="100"/>
        <v>10.397778793032883</v>
      </c>
      <c r="AF191" s="37"/>
      <c r="AG191" s="6">
        <f t="shared" si="76"/>
        <v>0</v>
      </c>
      <c r="AH191" s="6">
        <f t="shared" si="90"/>
        <v>0</v>
      </c>
      <c r="AI191" s="6">
        <f t="shared" si="91"/>
        <v>0</v>
      </c>
      <c r="AJ191" s="6">
        <f t="shared" si="77"/>
        <v>0</v>
      </c>
    </row>
    <row r="192" spans="1:36" x14ac:dyDescent="0.2">
      <c r="A192" s="34">
        <v>181</v>
      </c>
      <c r="B192" s="39">
        <f ca="1">B191+31</f>
        <v>49791</v>
      </c>
      <c r="C192" s="6">
        <f t="shared" si="95"/>
        <v>26.998783331342228</v>
      </c>
      <c r="D192" s="6">
        <f t="shared" si="78"/>
        <v>20.999053702155067</v>
      </c>
      <c r="E192" s="6">
        <f t="shared" si="79"/>
        <v>5.9997296291871614</v>
      </c>
      <c r="F192" s="6">
        <f t="shared" si="80"/>
        <v>893.95971474888711</v>
      </c>
      <c r="G192" s="37"/>
      <c r="H192" s="6">
        <f t="shared" si="81"/>
        <v>0</v>
      </c>
      <c r="I192" s="6">
        <f t="shared" si="92"/>
        <v>0</v>
      </c>
      <c r="J192" s="6">
        <f t="shared" si="94"/>
        <v>0</v>
      </c>
      <c r="K192" s="6">
        <f t="shared" si="93"/>
        <v>0</v>
      </c>
      <c r="N192" s="34">
        <v>181</v>
      </c>
      <c r="O192" s="39">
        <f ca="1">O191+31</f>
        <v>49791</v>
      </c>
      <c r="P192" s="6">
        <f t="shared" si="89"/>
        <v>10</v>
      </c>
      <c r="Q192" s="6">
        <f t="shared" si="82"/>
        <v>5.4776473584196674</v>
      </c>
      <c r="R192" s="6">
        <f t="shared" si="83"/>
        <v>4.5223526415803326</v>
      </c>
      <c r="S192" s="6">
        <f t="shared" si="84"/>
        <v>294.2584123631288</v>
      </c>
      <c r="T192" s="37"/>
      <c r="U192" s="6">
        <f t="shared" si="96"/>
        <v>0</v>
      </c>
      <c r="V192" s="6">
        <f t="shared" si="97"/>
        <v>0</v>
      </c>
      <c r="W192" s="6">
        <f t="shared" si="98"/>
        <v>0</v>
      </c>
      <c r="X192" s="6">
        <f t="shared" si="99"/>
        <v>0</v>
      </c>
      <c r="Z192" s="34">
        <v>181</v>
      </c>
      <c r="AA192" s="39">
        <f ca="1">AA191+31</f>
        <v>49791</v>
      </c>
      <c r="AB192" s="6">
        <f t="shared" si="85"/>
        <v>10</v>
      </c>
      <c r="AC192" s="6">
        <f t="shared" si="86"/>
        <v>9.5312972269468096E-2</v>
      </c>
      <c r="AD192" s="6">
        <f t="shared" si="87"/>
        <v>9.9046870277305317</v>
      </c>
      <c r="AE192" s="6">
        <f t="shared" si="100"/>
        <v>0.49309176530235099</v>
      </c>
      <c r="AF192" s="37"/>
      <c r="AG192" s="6">
        <f t="shared" si="76"/>
        <v>0</v>
      </c>
      <c r="AH192" s="6">
        <f t="shared" si="90"/>
        <v>0</v>
      </c>
      <c r="AI192" s="6">
        <f t="shared" si="91"/>
        <v>0</v>
      </c>
      <c r="AJ192" s="6">
        <f t="shared" si="77"/>
        <v>0</v>
      </c>
    </row>
    <row r="193" spans="1:36" x14ac:dyDescent="0.2">
      <c r="A193" s="34">
        <v>182</v>
      </c>
      <c r="B193" s="39">
        <f ca="1">B192+31</f>
        <v>49822</v>
      </c>
      <c r="C193" s="6">
        <f t="shared" si="95"/>
        <v>26.818791442466612</v>
      </c>
      <c r="D193" s="6">
        <f t="shared" si="78"/>
        <v>20.859060010807365</v>
      </c>
      <c r="E193" s="6">
        <f t="shared" si="79"/>
        <v>5.9597314316592467</v>
      </c>
      <c r="F193" s="6">
        <f t="shared" si="80"/>
        <v>887.99998331722782</v>
      </c>
      <c r="G193" s="37"/>
      <c r="H193" s="6">
        <f t="shared" si="81"/>
        <v>0</v>
      </c>
      <c r="I193" s="6">
        <f t="shared" si="92"/>
        <v>0</v>
      </c>
      <c r="J193" s="6">
        <f t="shared" si="94"/>
        <v>0</v>
      </c>
      <c r="K193" s="6">
        <f t="shared" si="93"/>
        <v>0</v>
      </c>
      <c r="N193" s="34">
        <v>182</v>
      </c>
      <c r="O193" s="39">
        <f ca="1">O192+31</f>
        <v>49822</v>
      </c>
      <c r="P193" s="6">
        <f t="shared" si="89"/>
        <v>10</v>
      </c>
      <c r="Q193" s="6">
        <f t="shared" si="82"/>
        <v>5.3947375599906948</v>
      </c>
      <c r="R193" s="6">
        <f t="shared" si="83"/>
        <v>4.6052624400093052</v>
      </c>
      <c r="S193" s="6">
        <f t="shared" si="84"/>
        <v>289.65314992311949</v>
      </c>
      <c r="T193" s="37"/>
      <c r="U193" s="6">
        <f t="shared" si="96"/>
        <v>0</v>
      </c>
      <c r="V193" s="6">
        <f t="shared" si="97"/>
        <v>0</v>
      </c>
      <c r="W193" s="6">
        <f t="shared" si="98"/>
        <v>0</v>
      </c>
      <c r="X193" s="6">
        <f t="shared" si="99"/>
        <v>0</v>
      </c>
      <c r="Z193" s="34">
        <v>182</v>
      </c>
      <c r="AA193" s="39">
        <f ca="1">AA192+31</f>
        <v>49822</v>
      </c>
      <c r="AB193" s="6">
        <f t="shared" si="85"/>
        <v>10</v>
      </c>
      <c r="AC193" s="6">
        <f t="shared" si="86"/>
        <v>4.5200078486048838E-3</v>
      </c>
      <c r="AD193" s="6">
        <f t="shared" si="87"/>
        <v>9.9954799921513953</v>
      </c>
      <c r="AE193" s="6">
        <f t="shared" si="100"/>
        <v>0</v>
      </c>
      <c r="AF193" s="37"/>
      <c r="AG193" s="6">
        <f t="shared" si="76"/>
        <v>0</v>
      </c>
      <c r="AH193" s="6">
        <f t="shared" si="90"/>
        <v>0</v>
      </c>
      <c r="AI193" s="6">
        <f t="shared" si="91"/>
        <v>0</v>
      </c>
      <c r="AJ193" s="6">
        <f t="shared" si="77"/>
        <v>0</v>
      </c>
    </row>
    <row r="194" spans="1:36" x14ac:dyDescent="0.2">
      <c r="A194" s="34">
        <v>183</v>
      </c>
      <c r="B194" s="39">
        <f ca="1">B193+30</f>
        <v>49852</v>
      </c>
      <c r="C194" s="6">
        <f t="shared" si="95"/>
        <v>26.639999499516833</v>
      </c>
      <c r="D194" s="6">
        <f t="shared" si="78"/>
        <v>20.719999610735318</v>
      </c>
      <c r="E194" s="6">
        <f t="shared" si="79"/>
        <v>5.9199998887815148</v>
      </c>
      <c r="F194" s="6">
        <f t="shared" si="80"/>
        <v>882.07998342844633</v>
      </c>
      <c r="G194" s="37"/>
      <c r="H194" s="6">
        <f t="shared" si="81"/>
        <v>0</v>
      </c>
      <c r="I194" s="6">
        <f t="shared" si="92"/>
        <v>0</v>
      </c>
      <c r="J194" s="6">
        <f t="shared" si="94"/>
        <v>0</v>
      </c>
      <c r="K194" s="6">
        <f t="shared" si="93"/>
        <v>0</v>
      </c>
      <c r="N194" s="34">
        <v>183</v>
      </c>
      <c r="O194" s="39">
        <f ca="1">O193+30</f>
        <v>49852</v>
      </c>
      <c r="P194" s="6">
        <f t="shared" si="89"/>
        <v>10</v>
      </c>
      <c r="Q194" s="6">
        <f t="shared" si="82"/>
        <v>5.3103077485905237</v>
      </c>
      <c r="R194" s="6">
        <f t="shared" si="83"/>
        <v>4.6896922514094763</v>
      </c>
      <c r="S194" s="6">
        <f t="shared" si="84"/>
        <v>284.96345767170999</v>
      </c>
      <c r="T194" s="37"/>
      <c r="U194" s="6">
        <f t="shared" si="96"/>
        <v>0</v>
      </c>
      <c r="V194" s="6">
        <f t="shared" si="97"/>
        <v>0</v>
      </c>
      <c r="W194" s="6">
        <f t="shared" si="98"/>
        <v>0</v>
      </c>
      <c r="X194" s="6">
        <f t="shared" si="99"/>
        <v>0</v>
      </c>
      <c r="Z194" s="34">
        <v>183</v>
      </c>
      <c r="AA194" s="39">
        <f ca="1">AA193+30</f>
        <v>49852</v>
      </c>
      <c r="AB194" s="6">
        <f t="shared" si="85"/>
        <v>10</v>
      </c>
      <c r="AC194" s="6">
        <f t="shared" si="86"/>
        <v>0</v>
      </c>
      <c r="AD194" s="6">
        <f t="shared" si="87"/>
        <v>10</v>
      </c>
      <c r="AE194" s="6">
        <f t="shared" si="100"/>
        <v>0</v>
      </c>
      <c r="AF194" s="37"/>
      <c r="AG194" s="6">
        <f t="shared" si="76"/>
        <v>0</v>
      </c>
      <c r="AH194" s="6">
        <f t="shared" si="90"/>
        <v>0</v>
      </c>
      <c r="AI194" s="6">
        <f t="shared" si="91"/>
        <v>0</v>
      </c>
      <c r="AJ194" s="6">
        <f t="shared" si="77"/>
        <v>0</v>
      </c>
    </row>
    <row r="195" spans="1:36" x14ac:dyDescent="0.2">
      <c r="A195" s="34">
        <v>184</v>
      </c>
      <c r="B195" s="39">
        <f ca="1">B194+31</f>
        <v>49883</v>
      </c>
      <c r="C195" s="6">
        <f t="shared" si="95"/>
        <v>26.46239950285339</v>
      </c>
      <c r="D195" s="6">
        <f t="shared" si="78"/>
        <v>20.581866279997083</v>
      </c>
      <c r="E195" s="6">
        <f t="shared" si="79"/>
        <v>5.8805332228563074</v>
      </c>
      <c r="F195" s="6">
        <f t="shared" si="80"/>
        <v>876.19945020558998</v>
      </c>
      <c r="G195" s="37"/>
      <c r="H195" s="6">
        <f t="shared" si="81"/>
        <v>0</v>
      </c>
      <c r="I195" s="6">
        <f t="shared" si="92"/>
        <v>0</v>
      </c>
      <c r="J195" s="6">
        <f t="shared" si="94"/>
        <v>0</v>
      </c>
      <c r="K195" s="6">
        <f t="shared" si="93"/>
        <v>0</v>
      </c>
      <c r="N195" s="34">
        <v>184</v>
      </c>
      <c r="O195" s="39">
        <f ca="1">O194+31</f>
        <v>49883</v>
      </c>
      <c r="P195" s="6">
        <f t="shared" si="89"/>
        <v>10</v>
      </c>
      <c r="Q195" s="6">
        <f t="shared" si="82"/>
        <v>5.2243300573146829</v>
      </c>
      <c r="R195" s="6">
        <f t="shared" si="83"/>
        <v>4.7756699426853171</v>
      </c>
      <c r="S195" s="6">
        <f t="shared" si="84"/>
        <v>280.18778772902465</v>
      </c>
      <c r="T195" s="37"/>
      <c r="U195" s="6">
        <f t="shared" si="96"/>
        <v>0</v>
      </c>
      <c r="V195" s="6">
        <f t="shared" si="97"/>
        <v>0</v>
      </c>
      <c r="W195" s="6">
        <f t="shared" si="98"/>
        <v>0</v>
      </c>
      <c r="X195" s="6">
        <f t="shared" si="99"/>
        <v>0</v>
      </c>
      <c r="Z195" s="34">
        <v>184</v>
      </c>
      <c r="AA195" s="39">
        <f ca="1">AA194+31</f>
        <v>49883</v>
      </c>
      <c r="AB195" s="6">
        <f t="shared" si="85"/>
        <v>0</v>
      </c>
      <c r="AC195" s="6">
        <f t="shared" si="86"/>
        <v>0</v>
      </c>
      <c r="AD195" s="6">
        <f t="shared" si="87"/>
        <v>0</v>
      </c>
      <c r="AE195" s="6">
        <f t="shared" si="100"/>
        <v>0</v>
      </c>
      <c r="AF195" s="37"/>
      <c r="AG195" s="6">
        <f t="shared" si="76"/>
        <v>0</v>
      </c>
      <c r="AH195" s="6">
        <f t="shared" si="90"/>
        <v>0</v>
      </c>
      <c r="AI195" s="6">
        <f t="shared" si="91"/>
        <v>0</v>
      </c>
      <c r="AJ195" s="6">
        <f t="shared" si="77"/>
        <v>0</v>
      </c>
    </row>
    <row r="196" spans="1:36" x14ac:dyDescent="0.2">
      <c r="A196" s="34">
        <v>185</v>
      </c>
      <c r="B196" s="39">
        <f ca="1">B195+31</f>
        <v>49914</v>
      </c>
      <c r="C196" s="6">
        <f t="shared" si="95"/>
        <v>26.2859835061677</v>
      </c>
      <c r="D196" s="6">
        <f t="shared" si="78"/>
        <v>20.444653838130435</v>
      </c>
      <c r="E196" s="6">
        <f t="shared" si="79"/>
        <v>5.8413296680372646</v>
      </c>
      <c r="F196" s="6">
        <f t="shared" si="80"/>
        <v>870.35812053755274</v>
      </c>
      <c r="G196" s="37"/>
      <c r="H196" s="6">
        <f t="shared" si="81"/>
        <v>0</v>
      </c>
      <c r="I196" s="6">
        <f t="shared" si="92"/>
        <v>0</v>
      </c>
      <c r="J196" s="6">
        <f t="shared" si="94"/>
        <v>0</v>
      </c>
      <c r="K196" s="6">
        <f t="shared" si="93"/>
        <v>0</v>
      </c>
      <c r="N196" s="34">
        <v>185</v>
      </c>
      <c r="O196" s="39">
        <f ca="1">O195+31</f>
        <v>49914</v>
      </c>
      <c r="P196" s="6">
        <f t="shared" si="89"/>
        <v>10</v>
      </c>
      <c r="Q196" s="6">
        <f t="shared" si="82"/>
        <v>5.136776108365452</v>
      </c>
      <c r="R196" s="6">
        <f t="shared" si="83"/>
        <v>4.863223891634548</v>
      </c>
      <c r="S196" s="6">
        <f t="shared" si="84"/>
        <v>275.32456383739009</v>
      </c>
      <c r="T196" s="37"/>
      <c r="U196" s="6">
        <f t="shared" si="96"/>
        <v>0</v>
      </c>
      <c r="V196" s="6">
        <f t="shared" si="97"/>
        <v>0</v>
      </c>
      <c r="W196" s="6">
        <f t="shared" si="98"/>
        <v>0</v>
      </c>
      <c r="X196" s="6">
        <f t="shared" si="99"/>
        <v>0</v>
      </c>
      <c r="Z196" s="34">
        <v>185</v>
      </c>
      <c r="AA196" s="39">
        <f ca="1">AA195+31</f>
        <v>49914</v>
      </c>
      <c r="AB196" s="6">
        <f t="shared" si="85"/>
        <v>0</v>
      </c>
      <c r="AC196" s="6">
        <f t="shared" si="86"/>
        <v>0</v>
      </c>
      <c r="AD196" s="6">
        <f t="shared" si="87"/>
        <v>0</v>
      </c>
      <c r="AE196" s="6">
        <f t="shared" si="100"/>
        <v>0</v>
      </c>
      <c r="AF196" s="37"/>
      <c r="AG196" s="6">
        <f t="shared" si="76"/>
        <v>0</v>
      </c>
      <c r="AH196" s="6">
        <f t="shared" si="90"/>
        <v>0</v>
      </c>
      <c r="AI196" s="6">
        <f t="shared" si="91"/>
        <v>0</v>
      </c>
      <c r="AJ196" s="6">
        <f t="shared" si="77"/>
        <v>0</v>
      </c>
    </row>
    <row r="197" spans="1:36" x14ac:dyDescent="0.2">
      <c r="A197" s="34">
        <v>186</v>
      </c>
      <c r="B197" s="39">
        <f ca="1">B196+30</f>
        <v>49944</v>
      </c>
      <c r="C197" s="6">
        <f t="shared" si="95"/>
        <v>26.11074361612658</v>
      </c>
      <c r="D197" s="6">
        <f t="shared" si="78"/>
        <v>20.308356145876232</v>
      </c>
      <c r="E197" s="6">
        <f t="shared" si="79"/>
        <v>5.8023874702503484</v>
      </c>
      <c r="F197" s="6">
        <f t="shared" si="80"/>
        <v>864.55573306730241</v>
      </c>
      <c r="G197" s="37"/>
      <c r="H197" s="6">
        <f t="shared" si="81"/>
        <v>0</v>
      </c>
      <c r="I197" s="6">
        <f t="shared" si="92"/>
        <v>0</v>
      </c>
      <c r="J197" s="6">
        <f t="shared" si="94"/>
        <v>0</v>
      </c>
      <c r="K197" s="6">
        <f t="shared" si="93"/>
        <v>0</v>
      </c>
      <c r="N197" s="34">
        <v>186</v>
      </c>
      <c r="O197" s="39">
        <f ca="1">O196+30</f>
        <v>49944</v>
      </c>
      <c r="P197" s="6">
        <f t="shared" si="89"/>
        <v>10</v>
      </c>
      <c r="Q197" s="6">
        <f t="shared" si="82"/>
        <v>5.0476170036854846</v>
      </c>
      <c r="R197" s="6">
        <f t="shared" si="83"/>
        <v>4.9523829963145154</v>
      </c>
      <c r="S197" s="6">
        <f t="shared" si="84"/>
        <v>270.37218084107559</v>
      </c>
      <c r="T197" s="37"/>
      <c r="U197" s="6">
        <f t="shared" si="96"/>
        <v>0</v>
      </c>
      <c r="V197" s="6">
        <f t="shared" si="97"/>
        <v>0</v>
      </c>
      <c r="W197" s="6">
        <f t="shared" si="98"/>
        <v>0</v>
      </c>
      <c r="X197" s="6">
        <f t="shared" si="99"/>
        <v>0</v>
      </c>
      <c r="Z197" s="34">
        <v>186</v>
      </c>
      <c r="AA197" s="39">
        <f ca="1">AA196+30</f>
        <v>49944</v>
      </c>
      <c r="AB197" s="6">
        <f t="shared" si="85"/>
        <v>0</v>
      </c>
      <c r="AC197" s="6">
        <f t="shared" si="86"/>
        <v>0</v>
      </c>
      <c r="AD197" s="6">
        <f t="shared" si="87"/>
        <v>0</v>
      </c>
      <c r="AE197" s="6">
        <f t="shared" si="100"/>
        <v>0</v>
      </c>
      <c r="AF197" s="37"/>
      <c r="AG197" s="6">
        <f t="shared" si="76"/>
        <v>0</v>
      </c>
      <c r="AH197" s="6">
        <f t="shared" si="90"/>
        <v>0</v>
      </c>
      <c r="AI197" s="6">
        <f t="shared" si="91"/>
        <v>0</v>
      </c>
      <c r="AJ197" s="6">
        <f t="shared" si="77"/>
        <v>0</v>
      </c>
    </row>
    <row r="198" spans="1:36" x14ac:dyDescent="0.2">
      <c r="A198" s="34">
        <v>187</v>
      </c>
      <c r="B198" s="39">
        <f ca="1">B197+31</f>
        <v>49975</v>
      </c>
      <c r="C198" s="6">
        <f t="shared" si="95"/>
        <v>25.936671992019072</v>
      </c>
      <c r="D198" s="6">
        <f t="shared" si="78"/>
        <v>20.172967104903723</v>
      </c>
      <c r="E198" s="6">
        <f t="shared" si="79"/>
        <v>5.7637048871153489</v>
      </c>
      <c r="F198" s="6">
        <f t="shared" si="80"/>
        <v>858.79202818018712</v>
      </c>
      <c r="G198" s="37"/>
      <c r="H198" s="6">
        <f t="shared" si="81"/>
        <v>0</v>
      </c>
      <c r="I198" s="6">
        <f t="shared" si="92"/>
        <v>0</v>
      </c>
      <c r="J198" s="6">
        <f t="shared" si="94"/>
        <v>0</v>
      </c>
      <c r="K198" s="6">
        <f t="shared" si="93"/>
        <v>0</v>
      </c>
      <c r="N198" s="34">
        <v>187</v>
      </c>
      <c r="O198" s="39">
        <f ca="1">O197+31</f>
        <v>49975</v>
      </c>
      <c r="P198" s="6">
        <f t="shared" si="89"/>
        <v>10</v>
      </c>
      <c r="Q198" s="6">
        <f t="shared" si="82"/>
        <v>4.9568233154197188</v>
      </c>
      <c r="R198" s="6">
        <f t="shared" si="83"/>
        <v>5.0431766845802812</v>
      </c>
      <c r="S198" s="6">
        <f t="shared" si="84"/>
        <v>265.32900415649533</v>
      </c>
      <c r="T198" s="37"/>
      <c r="U198" s="6">
        <f t="shared" si="96"/>
        <v>0</v>
      </c>
      <c r="V198" s="6">
        <f t="shared" si="97"/>
        <v>0</v>
      </c>
      <c r="W198" s="6">
        <f t="shared" si="98"/>
        <v>0</v>
      </c>
      <c r="X198" s="6">
        <f t="shared" si="99"/>
        <v>0</v>
      </c>
      <c r="Z198" s="34">
        <v>187</v>
      </c>
      <c r="AA198" s="39">
        <f ca="1">AA197+31</f>
        <v>49975</v>
      </c>
      <c r="AB198" s="6">
        <f t="shared" si="85"/>
        <v>0</v>
      </c>
      <c r="AC198" s="6">
        <f t="shared" si="86"/>
        <v>0</v>
      </c>
      <c r="AD198" s="6">
        <f t="shared" si="87"/>
        <v>0</v>
      </c>
      <c r="AE198" s="6">
        <f t="shared" si="100"/>
        <v>0</v>
      </c>
      <c r="AF198" s="37"/>
      <c r="AG198" s="6">
        <f t="shared" si="76"/>
        <v>0</v>
      </c>
      <c r="AH198" s="6">
        <f t="shared" si="90"/>
        <v>0</v>
      </c>
      <c r="AI198" s="6">
        <f t="shared" si="91"/>
        <v>0</v>
      </c>
      <c r="AJ198" s="6">
        <f t="shared" si="77"/>
        <v>0</v>
      </c>
    </row>
    <row r="199" spans="1:36" x14ac:dyDescent="0.2">
      <c r="A199" s="34">
        <v>188</v>
      </c>
      <c r="B199" s="39">
        <f ca="1">B198+31</f>
        <v>50006</v>
      </c>
      <c r="C199" s="6">
        <f t="shared" si="95"/>
        <v>25.763760845405614</v>
      </c>
      <c r="D199" s="6">
        <f t="shared" si="78"/>
        <v>20.038480657537701</v>
      </c>
      <c r="E199" s="6">
        <f t="shared" si="79"/>
        <v>5.7252801878679129</v>
      </c>
      <c r="F199" s="6">
        <f t="shared" si="80"/>
        <v>853.06674799231916</v>
      </c>
      <c r="G199" s="37"/>
      <c r="H199" s="6">
        <f t="shared" si="81"/>
        <v>0</v>
      </c>
      <c r="I199" s="6">
        <f t="shared" si="92"/>
        <v>0</v>
      </c>
      <c r="J199" s="6">
        <f t="shared" si="94"/>
        <v>0</v>
      </c>
      <c r="K199" s="6">
        <f t="shared" si="93"/>
        <v>0</v>
      </c>
      <c r="N199" s="34">
        <v>188</v>
      </c>
      <c r="O199" s="39">
        <f ca="1">O198+31</f>
        <v>50006</v>
      </c>
      <c r="P199" s="6">
        <f t="shared" si="89"/>
        <v>10</v>
      </c>
      <c r="Q199" s="6">
        <f t="shared" si="82"/>
        <v>4.8643650762024144</v>
      </c>
      <c r="R199" s="6">
        <f t="shared" si="83"/>
        <v>5.1356349237975856</v>
      </c>
      <c r="S199" s="6">
        <f t="shared" si="84"/>
        <v>260.19336923269776</v>
      </c>
      <c r="T199" s="37"/>
      <c r="U199" s="6">
        <f t="shared" si="96"/>
        <v>0</v>
      </c>
      <c r="V199" s="6">
        <f t="shared" si="97"/>
        <v>0</v>
      </c>
      <c r="W199" s="6">
        <f t="shared" si="98"/>
        <v>0</v>
      </c>
      <c r="X199" s="6">
        <f t="shared" si="99"/>
        <v>0</v>
      </c>
      <c r="Z199" s="34">
        <v>188</v>
      </c>
      <c r="AA199" s="39">
        <f ca="1">AA198+31</f>
        <v>50006</v>
      </c>
      <c r="AB199" s="6">
        <f t="shared" si="85"/>
        <v>0</v>
      </c>
      <c r="AC199" s="6">
        <f t="shared" si="86"/>
        <v>0</v>
      </c>
      <c r="AD199" s="6">
        <f t="shared" si="87"/>
        <v>0</v>
      </c>
      <c r="AE199" s="6">
        <f t="shared" si="100"/>
        <v>0</v>
      </c>
      <c r="AF199" s="37"/>
      <c r="AG199" s="6">
        <f t="shared" si="76"/>
        <v>0</v>
      </c>
      <c r="AH199" s="6">
        <f t="shared" si="90"/>
        <v>0</v>
      </c>
      <c r="AI199" s="6">
        <f t="shared" si="91"/>
        <v>0</v>
      </c>
      <c r="AJ199" s="6">
        <f t="shared" si="77"/>
        <v>0</v>
      </c>
    </row>
    <row r="200" spans="1:36" x14ac:dyDescent="0.2">
      <c r="A200" s="34">
        <v>189</v>
      </c>
      <c r="B200" s="39">
        <f ca="1">B199+30</f>
        <v>50036</v>
      </c>
      <c r="C200" s="6">
        <f t="shared" si="95"/>
        <v>25.592002439769573</v>
      </c>
      <c r="D200" s="6">
        <f t="shared" si="78"/>
        <v>19.904890786487449</v>
      </c>
      <c r="E200" s="6">
        <f t="shared" si="79"/>
        <v>5.6871116532821233</v>
      </c>
      <c r="F200" s="6">
        <f t="shared" si="80"/>
        <v>847.37963633903701</v>
      </c>
      <c r="G200" s="37"/>
      <c r="H200" s="6">
        <f t="shared" si="81"/>
        <v>0</v>
      </c>
      <c r="I200" s="6">
        <f t="shared" si="92"/>
        <v>0</v>
      </c>
      <c r="J200" s="6">
        <f t="shared" si="94"/>
        <v>0</v>
      </c>
      <c r="K200" s="6">
        <f t="shared" si="93"/>
        <v>0</v>
      </c>
      <c r="N200" s="34">
        <v>189</v>
      </c>
      <c r="O200" s="39">
        <f ca="1">O199+30</f>
        <v>50036</v>
      </c>
      <c r="P200" s="6">
        <f t="shared" si="89"/>
        <v>10</v>
      </c>
      <c r="Q200" s="6">
        <f t="shared" si="82"/>
        <v>4.7702117692661252</v>
      </c>
      <c r="R200" s="6">
        <f t="shared" si="83"/>
        <v>5.2297882307338748</v>
      </c>
      <c r="S200" s="6">
        <f t="shared" si="84"/>
        <v>254.96358100196389</v>
      </c>
      <c r="T200" s="37"/>
      <c r="U200" s="6">
        <f t="shared" si="96"/>
        <v>0</v>
      </c>
      <c r="V200" s="6">
        <f t="shared" si="97"/>
        <v>0</v>
      </c>
      <c r="W200" s="6">
        <f t="shared" si="98"/>
        <v>0</v>
      </c>
      <c r="X200" s="6">
        <f t="shared" si="99"/>
        <v>0</v>
      </c>
      <c r="Z200" s="34">
        <v>189</v>
      </c>
      <c r="AA200" s="39">
        <f ca="1">AA199+30</f>
        <v>50036</v>
      </c>
      <c r="AB200" s="6">
        <f t="shared" si="85"/>
        <v>0</v>
      </c>
      <c r="AC200" s="6">
        <f t="shared" si="86"/>
        <v>0</v>
      </c>
      <c r="AD200" s="6">
        <f t="shared" si="87"/>
        <v>0</v>
      </c>
      <c r="AE200" s="6">
        <f t="shared" si="100"/>
        <v>0</v>
      </c>
      <c r="AF200" s="37"/>
      <c r="AG200" s="6">
        <f t="shared" si="76"/>
        <v>0</v>
      </c>
      <c r="AH200" s="6">
        <f t="shared" si="90"/>
        <v>0</v>
      </c>
      <c r="AI200" s="6">
        <f t="shared" si="91"/>
        <v>0</v>
      </c>
      <c r="AJ200" s="6">
        <f t="shared" si="77"/>
        <v>0</v>
      </c>
    </row>
    <row r="201" spans="1:36" x14ac:dyDescent="0.2">
      <c r="A201" s="34">
        <v>190</v>
      </c>
      <c r="B201" s="39">
        <f ca="1">B200+31</f>
        <v>50067</v>
      </c>
      <c r="C201" s="6">
        <f t="shared" si="95"/>
        <v>25.421389090171107</v>
      </c>
      <c r="D201" s="6">
        <f t="shared" si="78"/>
        <v>19.772191514577532</v>
      </c>
      <c r="E201" s="6">
        <f t="shared" si="79"/>
        <v>5.6491975755935755</v>
      </c>
      <c r="F201" s="6">
        <f t="shared" si="80"/>
        <v>841.73043876344343</v>
      </c>
      <c r="G201" s="37"/>
      <c r="H201" s="6">
        <f t="shared" si="81"/>
        <v>0</v>
      </c>
      <c r="I201" s="6">
        <f t="shared" si="92"/>
        <v>0</v>
      </c>
      <c r="J201" s="6">
        <f t="shared" si="94"/>
        <v>0</v>
      </c>
      <c r="K201" s="6">
        <f t="shared" si="93"/>
        <v>0</v>
      </c>
      <c r="N201" s="34">
        <v>190</v>
      </c>
      <c r="O201" s="39">
        <f ca="1">O200+31</f>
        <v>50067</v>
      </c>
      <c r="P201" s="6">
        <f t="shared" si="89"/>
        <v>10</v>
      </c>
      <c r="Q201" s="6">
        <f t="shared" si="82"/>
        <v>4.6743323183693377</v>
      </c>
      <c r="R201" s="6">
        <f t="shared" si="83"/>
        <v>5.3256676816306623</v>
      </c>
      <c r="S201" s="6">
        <f t="shared" si="84"/>
        <v>249.63791332033321</v>
      </c>
      <c r="T201" s="37"/>
      <c r="U201" s="6">
        <f t="shared" si="96"/>
        <v>0</v>
      </c>
      <c r="V201" s="6">
        <f t="shared" si="97"/>
        <v>0</v>
      </c>
      <c r="W201" s="6">
        <f t="shared" si="98"/>
        <v>0</v>
      </c>
      <c r="X201" s="6">
        <f t="shared" si="99"/>
        <v>0</v>
      </c>
      <c r="Z201" s="34">
        <v>190</v>
      </c>
      <c r="AA201" s="39">
        <f ca="1">AA200+31</f>
        <v>50067</v>
      </c>
      <c r="AB201" s="6">
        <f t="shared" si="85"/>
        <v>0</v>
      </c>
      <c r="AC201" s="6">
        <f t="shared" si="86"/>
        <v>0</v>
      </c>
      <c r="AD201" s="6">
        <f t="shared" si="87"/>
        <v>0</v>
      </c>
      <c r="AE201" s="6">
        <f t="shared" si="100"/>
        <v>0</v>
      </c>
      <c r="AF201" s="37"/>
      <c r="AG201" s="6">
        <f t="shared" si="76"/>
        <v>0</v>
      </c>
      <c r="AH201" s="6">
        <f t="shared" si="90"/>
        <v>0</v>
      </c>
      <c r="AI201" s="6">
        <f t="shared" si="91"/>
        <v>0</v>
      </c>
      <c r="AJ201" s="6">
        <f t="shared" si="77"/>
        <v>0</v>
      </c>
    </row>
    <row r="202" spans="1:36" x14ac:dyDescent="0.2">
      <c r="A202" s="34">
        <v>191</v>
      </c>
      <c r="B202" s="39">
        <f ca="1">B201+31</f>
        <v>50098</v>
      </c>
      <c r="C202" s="6">
        <f t="shared" si="95"/>
        <v>25.251913162903303</v>
      </c>
      <c r="D202" s="6">
        <f t="shared" si="78"/>
        <v>19.640376904480348</v>
      </c>
      <c r="E202" s="6">
        <f t="shared" si="79"/>
        <v>5.6115362584229551</v>
      </c>
      <c r="F202" s="6">
        <f t="shared" si="80"/>
        <v>836.11890250502051</v>
      </c>
      <c r="G202" s="37"/>
      <c r="H202" s="6">
        <f t="shared" si="81"/>
        <v>0</v>
      </c>
      <c r="I202" s="6">
        <f t="shared" si="92"/>
        <v>0</v>
      </c>
      <c r="J202" s="6">
        <f t="shared" si="94"/>
        <v>0</v>
      </c>
      <c r="K202" s="6">
        <f t="shared" si="93"/>
        <v>0</v>
      </c>
      <c r="N202" s="34">
        <v>191</v>
      </c>
      <c r="O202" s="39">
        <f ca="1">O201+31</f>
        <v>50098</v>
      </c>
      <c r="P202" s="6">
        <f t="shared" si="89"/>
        <v>10</v>
      </c>
      <c r="Q202" s="6">
        <f t="shared" si="82"/>
        <v>4.5766950775394424</v>
      </c>
      <c r="R202" s="6">
        <f t="shared" si="83"/>
        <v>5.4233049224605576</v>
      </c>
      <c r="S202" s="6">
        <f t="shared" si="84"/>
        <v>244.21460839787267</v>
      </c>
      <c r="T202" s="37"/>
      <c r="U202" s="6">
        <f t="shared" si="96"/>
        <v>0</v>
      </c>
      <c r="V202" s="6">
        <f t="shared" si="97"/>
        <v>0</v>
      </c>
      <c r="W202" s="6">
        <f t="shared" si="98"/>
        <v>0</v>
      </c>
      <c r="X202" s="6">
        <f t="shared" si="99"/>
        <v>0</v>
      </c>
      <c r="Z202" s="34">
        <v>191</v>
      </c>
      <c r="AA202" s="39">
        <f ca="1">AA201+31</f>
        <v>50098</v>
      </c>
      <c r="AB202" s="6">
        <f t="shared" si="85"/>
        <v>0</v>
      </c>
      <c r="AC202" s="6">
        <f t="shared" si="86"/>
        <v>0</v>
      </c>
      <c r="AD202" s="6">
        <f t="shared" si="87"/>
        <v>0</v>
      </c>
      <c r="AE202" s="6">
        <f t="shared" si="100"/>
        <v>0</v>
      </c>
      <c r="AF202" s="37"/>
      <c r="AG202" s="6">
        <f t="shared" si="76"/>
        <v>0</v>
      </c>
      <c r="AH202" s="6">
        <f t="shared" si="90"/>
        <v>0</v>
      </c>
      <c r="AI202" s="6">
        <f t="shared" si="91"/>
        <v>0</v>
      </c>
      <c r="AJ202" s="6">
        <f t="shared" si="77"/>
        <v>0</v>
      </c>
    </row>
    <row r="203" spans="1:36" x14ac:dyDescent="0.2">
      <c r="A203" s="34">
        <v>192</v>
      </c>
      <c r="B203" s="39">
        <f ca="1">B202+30</f>
        <v>50128</v>
      </c>
      <c r="C203" s="6">
        <f t="shared" si="95"/>
        <v>25.083567075150615</v>
      </c>
      <c r="D203" s="6">
        <f t="shared" si="78"/>
        <v>19.509441058450481</v>
      </c>
      <c r="E203" s="6">
        <f t="shared" si="79"/>
        <v>5.5741260167001343</v>
      </c>
      <c r="F203" s="6">
        <f t="shared" si="80"/>
        <v>830.54477648832039</v>
      </c>
      <c r="G203" s="37"/>
      <c r="H203" s="6">
        <f t="shared" si="81"/>
        <v>0</v>
      </c>
      <c r="I203" s="6">
        <f t="shared" si="92"/>
        <v>0</v>
      </c>
      <c r="J203" s="6">
        <f t="shared" si="94"/>
        <v>0</v>
      </c>
      <c r="K203" s="6">
        <f t="shared" si="93"/>
        <v>0</v>
      </c>
      <c r="N203" s="34">
        <v>192</v>
      </c>
      <c r="O203" s="39">
        <f ca="1">O202+30</f>
        <v>50128</v>
      </c>
      <c r="P203" s="6">
        <f t="shared" si="89"/>
        <v>10</v>
      </c>
      <c r="Q203" s="6">
        <f t="shared" si="82"/>
        <v>4.4772678206276657</v>
      </c>
      <c r="R203" s="6">
        <f t="shared" si="83"/>
        <v>5.5227321793723343</v>
      </c>
      <c r="S203" s="6">
        <f t="shared" si="84"/>
        <v>238.69187621850034</v>
      </c>
      <c r="T203" s="37"/>
      <c r="U203" s="6">
        <f t="shared" si="96"/>
        <v>0</v>
      </c>
      <c r="V203" s="6">
        <f t="shared" si="97"/>
        <v>0</v>
      </c>
      <c r="W203" s="6">
        <f t="shared" si="98"/>
        <v>0</v>
      </c>
      <c r="X203" s="6">
        <f t="shared" si="99"/>
        <v>0</v>
      </c>
      <c r="Z203" s="34">
        <v>192</v>
      </c>
      <c r="AA203" s="39">
        <f ca="1">AA202+30</f>
        <v>50128</v>
      </c>
      <c r="AB203" s="6">
        <f t="shared" si="85"/>
        <v>0</v>
      </c>
      <c r="AC203" s="6">
        <f t="shared" si="86"/>
        <v>0</v>
      </c>
      <c r="AD203" s="6">
        <f t="shared" si="87"/>
        <v>0</v>
      </c>
      <c r="AE203" s="6">
        <f t="shared" si="100"/>
        <v>0</v>
      </c>
      <c r="AF203" s="37"/>
      <c r="AG203" s="6">
        <f t="shared" si="76"/>
        <v>0</v>
      </c>
      <c r="AH203" s="6">
        <f t="shared" si="90"/>
        <v>0</v>
      </c>
      <c r="AI203" s="6">
        <f t="shared" si="91"/>
        <v>0</v>
      </c>
      <c r="AJ203" s="6">
        <f t="shared" si="77"/>
        <v>0</v>
      </c>
    </row>
    <row r="204" spans="1:36" x14ac:dyDescent="0.2">
      <c r="A204" s="34">
        <v>193</v>
      </c>
      <c r="B204" s="39">
        <f ca="1">B203+31</f>
        <v>50159</v>
      </c>
      <c r="C204" s="6">
        <f t="shared" si="95"/>
        <v>24.916343294649611</v>
      </c>
      <c r="D204" s="6">
        <f t="shared" si="78"/>
        <v>19.37937811806081</v>
      </c>
      <c r="E204" s="6">
        <f t="shared" si="79"/>
        <v>5.5369651765888008</v>
      </c>
      <c r="F204" s="6">
        <f t="shared" si="80"/>
        <v>825.00781131173164</v>
      </c>
      <c r="G204" s="37"/>
      <c r="H204" s="6">
        <f t="shared" si="81"/>
        <v>0</v>
      </c>
      <c r="I204" s="6">
        <f t="shared" si="92"/>
        <v>0</v>
      </c>
      <c r="J204" s="6">
        <f t="shared" si="94"/>
        <v>0</v>
      </c>
      <c r="K204" s="6">
        <f t="shared" si="93"/>
        <v>0</v>
      </c>
      <c r="N204" s="34">
        <v>193</v>
      </c>
      <c r="O204" s="39">
        <f ca="1">O203+31</f>
        <v>50159</v>
      </c>
      <c r="P204" s="6">
        <f t="shared" si="89"/>
        <v>10</v>
      </c>
      <c r="Q204" s="6">
        <f t="shared" si="82"/>
        <v>4.3760177306725065</v>
      </c>
      <c r="R204" s="6">
        <f t="shared" si="83"/>
        <v>5.6239822693274935</v>
      </c>
      <c r="S204" s="6">
        <f t="shared" si="84"/>
        <v>233.06789394917286</v>
      </c>
      <c r="T204" s="37"/>
      <c r="U204" s="6">
        <f t="shared" si="96"/>
        <v>0</v>
      </c>
      <c r="V204" s="6">
        <f t="shared" si="97"/>
        <v>0</v>
      </c>
      <c r="W204" s="6">
        <f t="shared" si="98"/>
        <v>0</v>
      </c>
      <c r="X204" s="6">
        <f t="shared" si="99"/>
        <v>0</v>
      </c>
      <c r="Z204" s="34">
        <v>193</v>
      </c>
      <c r="AA204" s="39">
        <f ca="1">AA203+31</f>
        <v>50159</v>
      </c>
      <c r="AB204" s="6">
        <f t="shared" si="85"/>
        <v>0</v>
      </c>
      <c r="AC204" s="6">
        <f t="shared" si="86"/>
        <v>0</v>
      </c>
      <c r="AD204" s="6">
        <f t="shared" si="87"/>
        <v>0</v>
      </c>
      <c r="AE204" s="6">
        <f t="shared" si="100"/>
        <v>0</v>
      </c>
      <c r="AF204" s="37"/>
      <c r="AG204" s="6">
        <f t="shared" ref="AG204:AG267" si="101">IF(AJ203&gt;$AG$6,$AG$6,AJ203)</f>
        <v>0</v>
      </c>
      <c r="AH204" s="6">
        <f t="shared" si="90"/>
        <v>0</v>
      </c>
      <c r="AI204" s="6">
        <f t="shared" si="91"/>
        <v>0</v>
      </c>
      <c r="AJ204" s="6">
        <f t="shared" ref="AJ204:AJ267" si="102">MAX(0,AJ203-AI204)</f>
        <v>0</v>
      </c>
    </row>
    <row r="205" spans="1:36" x14ac:dyDescent="0.2">
      <c r="A205" s="34">
        <v>194</v>
      </c>
      <c r="B205" s="39">
        <f ca="1">B204+31</f>
        <v>50190</v>
      </c>
      <c r="C205" s="6">
        <f t="shared" si="95"/>
        <v>24.750234339351948</v>
      </c>
      <c r="D205" s="6">
        <f t="shared" ref="D205:D229" si="103">($C$4/12)*F204</f>
        <v>19.250182263940406</v>
      </c>
      <c r="E205" s="6">
        <f t="shared" ref="E205:E229" si="104">C205-D205</f>
        <v>5.5000520754115421</v>
      </c>
      <c r="F205" s="6">
        <f t="shared" ref="F205:F229" si="105">F204-E205</f>
        <v>819.50775923632011</v>
      </c>
      <c r="G205" s="37"/>
      <c r="H205" s="6">
        <f t="shared" ref="H205:H268" si="106">IF(K204&gt;$H$6,$H$6,K204)</f>
        <v>0</v>
      </c>
      <c r="I205" s="6">
        <f t="shared" si="92"/>
        <v>0</v>
      </c>
      <c r="J205" s="6">
        <f t="shared" si="94"/>
        <v>0</v>
      </c>
      <c r="K205" s="6">
        <f t="shared" si="93"/>
        <v>0</v>
      </c>
      <c r="N205" s="34">
        <v>194</v>
      </c>
      <c r="O205" s="39">
        <f ca="1">O204+31</f>
        <v>50190</v>
      </c>
      <c r="P205" s="6">
        <f t="shared" si="89"/>
        <v>10</v>
      </c>
      <c r="Q205" s="6">
        <f t="shared" ref="Q205:Q268" si="107">IF(P205&lt;10,0,$P$4/12*S204)</f>
        <v>4.2729113890681694</v>
      </c>
      <c r="R205" s="6">
        <f t="shared" ref="R205:R229" si="108">P205-Q205</f>
        <v>5.7270886109318306</v>
      </c>
      <c r="S205" s="6">
        <f t="shared" ref="S205:S221" si="109">MAX(0,S204-R205)</f>
        <v>227.34080533824101</v>
      </c>
      <c r="T205" s="37"/>
      <c r="U205" s="6">
        <f t="shared" si="96"/>
        <v>0</v>
      </c>
      <c r="V205" s="6">
        <f t="shared" si="97"/>
        <v>0</v>
      </c>
      <c r="W205" s="6">
        <f t="shared" si="98"/>
        <v>0</v>
      </c>
      <c r="X205" s="6">
        <f t="shared" si="99"/>
        <v>0</v>
      </c>
      <c r="Z205" s="34">
        <v>194</v>
      </c>
      <c r="AA205" s="39">
        <f ca="1">AA204+31</f>
        <v>50190</v>
      </c>
      <c r="AB205" s="6">
        <f t="shared" ref="AB205:AB262" si="110">IF(AND($AB$6*AE204&lt;10,AC204&gt;0),10,$AB$6*AE204)</f>
        <v>0</v>
      </c>
      <c r="AC205" s="6">
        <f t="shared" ref="AC205:AC268" si="111">IF(AB205&lt;10,0,$AB$4/12*AE204)</f>
        <v>0</v>
      </c>
      <c r="AD205" s="6">
        <f t="shared" ref="AD205:AD229" si="112">AB205-AC205</f>
        <v>0</v>
      </c>
      <c r="AE205" s="6">
        <f t="shared" si="100"/>
        <v>0</v>
      </c>
      <c r="AF205" s="37"/>
      <c r="AG205" s="6">
        <f t="shared" si="101"/>
        <v>0</v>
      </c>
      <c r="AH205" s="6">
        <f t="shared" si="90"/>
        <v>0</v>
      </c>
      <c r="AI205" s="6">
        <f t="shared" si="91"/>
        <v>0</v>
      </c>
      <c r="AJ205" s="6">
        <f t="shared" si="102"/>
        <v>0</v>
      </c>
    </row>
    <row r="206" spans="1:36" x14ac:dyDescent="0.2">
      <c r="A206" s="34">
        <v>195</v>
      </c>
      <c r="B206" s="39">
        <f ca="1">B205+30</f>
        <v>50220</v>
      </c>
      <c r="C206" s="6">
        <f t="shared" si="95"/>
        <v>24.585232777089601</v>
      </c>
      <c r="D206" s="6">
        <f t="shared" si="103"/>
        <v>19.121847715514136</v>
      </c>
      <c r="E206" s="6">
        <f t="shared" si="104"/>
        <v>5.4633850615754653</v>
      </c>
      <c r="F206" s="6">
        <f t="shared" si="105"/>
        <v>814.04437417474469</v>
      </c>
      <c r="G206" s="37"/>
      <c r="H206" s="6">
        <f t="shared" si="106"/>
        <v>0</v>
      </c>
      <c r="I206" s="6">
        <f t="shared" si="92"/>
        <v>0</v>
      </c>
      <c r="J206" s="6">
        <f t="shared" si="94"/>
        <v>0</v>
      </c>
      <c r="K206" s="6">
        <f t="shared" si="93"/>
        <v>0</v>
      </c>
      <c r="N206" s="34">
        <v>195</v>
      </c>
      <c r="O206" s="39">
        <f ca="1">O205+30</f>
        <v>50220</v>
      </c>
      <c r="P206" s="6">
        <f t="shared" ref="P206:P269" si="113">IF(AND($P$6*S205&lt;10,Q205&gt;0),10,$P$6*S205)</f>
        <v>10</v>
      </c>
      <c r="Q206" s="6">
        <f t="shared" si="107"/>
        <v>4.1679147645344186</v>
      </c>
      <c r="R206" s="6">
        <f t="shared" si="108"/>
        <v>5.8320852354655814</v>
      </c>
      <c r="S206" s="6">
        <f t="shared" si="109"/>
        <v>221.50872010277544</v>
      </c>
      <c r="T206" s="37"/>
      <c r="U206" s="6">
        <f t="shared" si="96"/>
        <v>0</v>
      </c>
      <c r="V206" s="6">
        <f t="shared" si="97"/>
        <v>0</v>
      </c>
      <c r="W206" s="6">
        <f t="shared" si="98"/>
        <v>0</v>
      </c>
      <c r="X206" s="6">
        <f t="shared" si="99"/>
        <v>0</v>
      </c>
      <c r="Z206" s="34">
        <v>195</v>
      </c>
      <c r="AA206" s="39">
        <f ca="1">AA205+30</f>
        <v>50220</v>
      </c>
      <c r="AB206" s="6">
        <f t="shared" si="110"/>
        <v>0</v>
      </c>
      <c r="AC206" s="6">
        <f t="shared" si="111"/>
        <v>0</v>
      </c>
      <c r="AD206" s="6">
        <f t="shared" si="112"/>
        <v>0</v>
      </c>
      <c r="AE206" s="6">
        <f t="shared" si="100"/>
        <v>0</v>
      </c>
      <c r="AF206" s="37"/>
      <c r="AG206" s="6">
        <f t="shared" si="101"/>
        <v>0</v>
      </c>
      <c r="AH206" s="6">
        <f t="shared" ref="AH206:AH269" si="114">($AG$4/12)*AJ205</f>
        <v>0</v>
      </c>
      <c r="AI206" s="6">
        <f t="shared" ref="AI206:AI269" si="115">IF(AG206&lt;AG205,AG206,AG206-AH206)</f>
        <v>0</v>
      </c>
      <c r="AJ206" s="6">
        <f t="shared" si="102"/>
        <v>0</v>
      </c>
    </row>
    <row r="207" spans="1:36" x14ac:dyDescent="0.2">
      <c r="A207" s="34">
        <v>196</v>
      </c>
      <c r="B207" s="39">
        <f ca="1">B206+31</f>
        <v>50251</v>
      </c>
      <c r="C207" s="6">
        <f t="shared" si="95"/>
        <v>24.421331225242341</v>
      </c>
      <c r="D207" s="6">
        <f t="shared" si="103"/>
        <v>18.994368730744043</v>
      </c>
      <c r="E207" s="6">
        <f t="shared" si="104"/>
        <v>5.4269624944982979</v>
      </c>
      <c r="F207" s="6">
        <f t="shared" si="105"/>
        <v>808.61741168024639</v>
      </c>
      <c r="G207" s="37"/>
      <c r="H207" s="6">
        <f t="shared" si="106"/>
        <v>0</v>
      </c>
      <c r="I207" s="6">
        <f t="shared" si="92"/>
        <v>0</v>
      </c>
      <c r="J207" s="6">
        <f t="shared" si="94"/>
        <v>0</v>
      </c>
      <c r="K207" s="6">
        <f t="shared" si="93"/>
        <v>0</v>
      </c>
      <c r="N207" s="34">
        <v>196</v>
      </c>
      <c r="O207" s="39">
        <f ca="1">O206+31</f>
        <v>50251</v>
      </c>
      <c r="P207" s="6">
        <f t="shared" si="113"/>
        <v>10</v>
      </c>
      <c r="Q207" s="6">
        <f t="shared" si="107"/>
        <v>4.0609932018842168</v>
      </c>
      <c r="R207" s="6">
        <f t="shared" si="108"/>
        <v>5.9390067981157832</v>
      </c>
      <c r="S207" s="6">
        <f t="shared" si="109"/>
        <v>215.56971330465967</v>
      </c>
      <c r="T207" s="37"/>
      <c r="U207" s="6">
        <f t="shared" si="96"/>
        <v>0</v>
      </c>
      <c r="V207" s="6">
        <f t="shared" si="97"/>
        <v>0</v>
      </c>
      <c r="W207" s="6">
        <f t="shared" si="98"/>
        <v>0</v>
      </c>
      <c r="X207" s="6">
        <f t="shared" si="99"/>
        <v>0</v>
      </c>
      <c r="Z207" s="34">
        <v>196</v>
      </c>
      <c r="AA207" s="39">
        <f ca="1">AA206+31</f>
        <v>50251</v>
      </c>
      <c r="AB207" s="6">
        <f t="shared" si="110"/>
        <v>0</v>
      </c>
      <c r="AC207" s="6">
        <f t="shared" si="111"/>
        <v>0</v>
      </c>
      <c r="AD207" s="6">
        <f t="shared" si="112"/>
        <v>0</v>
      </c>
      <c r="AE207" s="6">
        <f t="shared" si="100"/>
        <v>0</v>
      </c>
      <c r="AF207" s="37"/>
      <c r="AG207" s="6">
        <f t="shared" si="101"/>
        <v>0</v>
      </c>
      <c r="AH207" s="6">
        <f t="shared" si="114"/>
        <v>0</v>
      </c>
      <c r="AI207" s="6">
        <f t="shared" si="115"/>
        <v>0</v>
      </c>
      <c r="AJ207" s="6">
        <f t="shared" si="102"/>
        <v>0</v>
      </c>
    </row>
    <row r="208" spans="1:36" x14ac:dyDescent="0.2">
      <c r="A208" s="34">
        <v>197</v>
      </c>
      <c r="B208" s="39">
        <f ca="1">B207+31</f>
        <v>50282</v>
      </c>
      <c r="C208" s="6">
        <f t="shared" si="95"/>
        <v>24.258522350407389</v>
      </c>
      <c r="D208" s="6">
        <f t="shared" si="103"/>
        <v>18.867739605872416</v>
      </c>
      <c r="E208" s="6">
        <f t="shared" si="104"/>
        <v>5.3907827445349739</v>
      </c>
      <c r="F208" s="6">
        <f t="shared" si="105"/>
        <v>803.22662893571146</v>
      </c>
      <c r="G208" s="37"/>
      <c r="H208" s="6">
        <f t="shared" si="106"/>
        <v>0</v>
      </c>
      <c r="I208" s="6">
        <f t="shared" si="92"/>
        <v>0</v>
      </c>
      <c r="J208" s="6">
        <f t="shared" si="94"/>
        <v>0</v>
      </c>
      <c r="K208" s="6">
        <f t="shared" si="93"/>
        <v>0</v>
      </c>
      <c r="N208" s="34">
        <v>197</v>
      </c>
      <c r="O208" s="39">
        <f ca="1">O207+31</f>
        <v>50282</v>
      </c>
      <c r="P208" s="6">
        <f t="shared" si="113"/>
        <v>10</v>
      </c>
      <c r="Q208" s="6">
        <f t="shared" si="107"/>
        <v>3.9521114105854274</v>
      </c>
      <c r="R208" s="6">
        <f t="shared" si="108"/>
        <v>6.0478885894145726</v>
      </c>
      <c r="S208" s="6">
        <f t="shared" si="109"/>
        <v>209.52182471524509</v>
      </c>
      <c r="T208" s="37"/>
      <c r="U208" s="6">
        <f t="shared" si="96"/>
        <v>0</v>
      </c>
      <c r="V208" s="6">
        <f t="shared" si="97"/>
        <v>0</v>
      </c>
      <c r="W208" s="6">
        <f t="shared" si="98"/>
        <v>0</v>
      </c>
      <c r="X208" s="6">
        <f t="shared" si="99"/>
        <v>0</v>
      </c>
      <c r="Z208" s="34">
        <v>197</v>
      </c>
      <c r="AA208" s="39">
        <f ca="1">AA207+31</f>
        <v>50282</v>
      </c>
      <c r="AB208" s="6">
        <f t="shared" si="110"/>
        <v>0</v>
      </c>
      <c r="AC208" s="6">
        <f t="shared" si="111"/>
        <v>0</v>
      </c>
      <c r="AD208" s="6">
        <f t="shared" si="112"/>
        <v>0</v>
      </c>
      <c r="AE208" s="6">
        <f t="shared" si="100"/>
        <v>0</v>
      </c>
      <c r="AF208" s="37"/>
      <c r="AG208" s="6">
        <f t="shared" si="101"/>
        <v>0</v>
      </c>
      <c r="AH208" s="6">
        <f t="shared" si="114"/>
        <v>0</v>
      </c>
      <c r="AI208" s="6">
        <f t="shared" si="115"/>
        <v>0</v>
      </c>
      <c r="AJ208" s="6">
        <f t="shared" si="102"/>
        <v>0</v>
      </c>
    </row>
    <row r="209" spans="1:36" x14ac:dyDescent="0.2">
      <c r="A209" s="34">
        <v>198</v>
      </c>
      <c r="B209" s="39">
        <f ca="1">B208+30</f>
        <v>50312</v>
      </c>
      <c r="C209" s="6">
        <f t="shared" si="95"/>
        <v>24.096798868071343</v>
      </c>
      <c r="D209" s="6">
        <f t="shared" si="103"/>
        <v>18.741954675166603</v>
      </c>
      <c r="E209" s="6">
        <f t="shared" si="104"/>
        <v>5.3548441929047392</v>
      </c>
      <c r="F209" s="6">
        <f t="shared" si="105"/>
        <v>797.87178474280677</v>
      </c>
      <c r="G209" s="37"/>
      <c r="H209" s="6">
        <f t="shared" si="106"/>
        <v>0</v>
      </c>
      <c r="I209" s="6">
        <f t="shared" si="92"/>
        <v>0</v>
      </c>
      <c r="J209" s="6">
        <f t="shared" si="94"/>
        <v>0</v>
      </c>
      <c r="K209" s="6">
        <f t="shared" si="93"/>
        <v>0</v>
      </c>
      <c r="N209" s="34">
        <v>198</v>
      </c>
      <c r="O209" s="39">
        <f ca="1">O208+30</f>
        <v>50312</v>
      </c>
      <c r="P209" s="6">
        <f t="shared" si="113"/>
        <v>10</v>
      </c>
      <c r="Q209" s="6">
        <f t="shared" si="107"/>
        <v>3.8412334531128267</v>
      </c>
      <c r="R209" s="6">
        <f t="shared" si="108"/>
        <v>6.1587665468871737</v>
      </c>
      <c r="S209" s="6">
        <f t="shared" si="109"/>
        <v>203.36305816835792</v>
      </c>
      <c r="T209" s="37"/>
      <c r="U209" s="6">
        <f t="shared" si="96"/>
        <v>0</v>
      </c>
      <c r="V209" s="6">
        <f t="shared" si="97"/>
        <v>0</v>
      </c>
      <c r="W209" s="6">
        <f t="shared" si="98"/>
        <v>0</v>
      </c>
      <c r="X209" s="6">
        <f t="shared" si="99"/>
        <v>0</v>
      </c>
      <c r="Z209" s="34">
        <v>198</v>
      </c>
      <c r="AA209" s="39">
        <f ca="1">AA208+30</f>
        <v>50312</v>
      </c>
      <c r="AB209" s="6">
        <f t="shared" si="110"/>
        <v>0</v>
      </c>
      <c r="AC209" s="6">
        <f t="shared" si="111"/>
        <v>0</v>
      </c>
      <c r="AD209" s="6">
        <f t="shared" si="112"/>
        <v>0</v>
      </c>
      <c r="AE209" s="6">
        <f t="shared" si="100"/>
        <v>0</v>
      </c>
      <c r="AF209" s="37"/>
      <c r="AG209" s="6">
        <f t="shared" si="101"/>
        <v>0</v>
      </c>
      <c r="AH209" s="6">
        <f t="shared" si="114"/>
        <v>0</v>
      </c>
      <c r="AI209" s="6">
        <f t="shared" si="115"/>
        <v>0</v>
      </c>
      <c r="AJ209" s="6">
        <f t="shared" si="102"/>
        <v>0</v>
      </c>
    </row>
    <row r="210" spans="1:36" x14ac:dyDescent="0.2">
      <c r="A210" s="34">
        <v>199</v>
      </c>
      <c r="B210" s="39">
        <f ca="1">B209+31</f>
        <v>50343</v>
      </c>
      <c r="C210" s="6">
        <f t="shared" si="95"/>
        <v>23.936153542284202</v>
      </c>
      <c r="D210" s="6">
        <f t="shared" si="103"/>
        <v>18.617008310665494</v>
      </c>
      <c r="E210" s="6">
        <f t="shared" si="104"/>
        <v>5.3191452316187089</v>
      </c>
      <c r="F210" s="6">
        <f t="shared" si="105"/>
        <v>792.55263951118809</v>
      </c>
      <c r="G210" s="37"/>
      <c r="H210" s="6">
        <f t="shared" si="106"/>
        <v>0</v>
      </c>
      <c r="I210" s="6">
        <f t="shared" si="92"/>
        <v>0</v>
      </c>
      <c r="J210" s="6">
        <f t="shared" si="94"/>
        <v>0</v>
      </c>
      <c r="K210" s="6">
        <f t="shared" si="93"/>
        <v>0</v>
      </c>
      <c r="N210" s="34">
        <v>199</v>
      </c>
      <c r="O210" s="39">
        <f ca="1">O209+31</f>
        <v>50343</v>
      </c>
      <c r="P210" s="6">
        <f t="shared" si="113"/>
        <v>10</v>
      </c>
      <c r="Q210" s="6">
        <f t="shared" si="107"/>
        <v>3.728322733086562</v>
      </c>
      <c r="R210" s="6">
        <f t="shared" si="108"/>
        <v>6.2716772669134375</v>
      </c>
      <c r="S210" s="6">
        <f t="shared" si="109"/>
        <v>197.0913809014445</v>
      </c>
      <c r="T210" s="37"/>
      <c r="U210" s="6">
        <f t="shared" si="96"/>
        <v>0</v>
      </c>
      <c r="V210" s="6">
        <f t="shared" si="97"/>
        <v>0</v>
      </c>
      <c r="W210" s="6">
        <f t="shared" si="98"/>
        <v>0</v>
      </c>
      <c r="X210" s="6">
        <f t="shared" si="99"/>
        <v>0</v>
      </c>
      <c r="Z210" s="34">
        <v>199</v>
      </c>
      <c r="AA210" s="39">
        <f ca="1">AA209+31</f>
        <v>50343</v>
      </c>
      <c r="AB210" s="6">
        <f t="shared" si="110"/>
        <v>0</v>
      </c>
      <c r="AC210" s="6">
        <f t="shared" si="111"/>
        <v>0</v>
      </c>
      <c r="AD210" s="6">
        <f t="shared" si="112"/>
        <v>0</v>
      </c>
      <c r="AE210" s="6">
        <f t="shared" si="100"/>
        <v>0</v>
      </c>
      <c r="AF210" s="37"/>
      <c r="AG210" s="6">
        <f t="shared" si="101"/>
        <v>0</v>
      </c>
      <c r="AH210" s="6">
        <f t="shared" si="114"/>
        <v>0</v>
      </c>
      <c r="AI210" s="6">
        <f t="shared" si="115"/>
        <v>0</v>
      </c>
      <c r="AJ210" s="6">
        <f t="shared" si="102"/>
        <v>0</v>
      </c>
    </row>
    <row r="211" spans="1:36" x14ac:dyDescent="0.2">
      <c r="A211" s="34">
        <v>200</v>
      </c>
      <c r="B211" s="39">
        <f ca="1">B210+31</f>
        <v>50374</v>
      </c>
      <c r="C211" s="6">
        <f t="shared" si="95"/>
        <v>23.776579185335642</v>
      </c>
      <c r="D211" s="6">
        <f t="shared" si="103"/>
        <v>18.492894921927721</v>
      </c>
      <c r="E211" s="6">
        <f t="shared" si="104"/>
        <v>5.2836842634079204</v>
      </c>
      <c r="F211" s="6">
        <f t="shared" si="105"/>
        <v>787.26895524778013</v>
      </c>
      <c r="G211" s="37"/>
      <c r="H211" s="6">
        <f t="shared" si="106"/>
        <v>0</v>
      </c>
      <c r="I211" s="6">
        <f t="shared" si="92"/>
        <v>0</v>
      </c>
      <c r="J211" s="6">
        <f t="shared" si="94"/>
        <v>0</v>
      </c>
      <c r="K211" s="6">
        <f t="shared" si="93"/>
        <v>0</v>
      </c>
      <c r="N211" s="34">
        <v>200</v>
      </c>
      <c r="O211" s="39">
        <f ca="1">O210+31</f>
        <v>50374</v>
      </c>
      <c r="P211" s="6">
        <f t="shared" si="113"/>
        <v>10</v>
      </c>
      <c r="Q211" s="6">
        <f t="shared" si="107"/>
        <v>3.6133419831931493</v>
      </c>
      <c r="R211" s="6">
        <f t="shared" si="108"/>
        <v>6.3866580168068507</v>
      </c>
      <c r="S211" s="6">
        <f t="shared" si="109"/>
        <v>190.70472288463765</v>
      </c>
      <c r="T211" s="37"/>
      <c r="U211" s="6">
        <f t="shared" si="96"/>
        <v>0</v>
      </c>
      <c r="V211" s="6">
        <f t="shared" si="97"/>
        <v>0</v>
      </c>
      <c r="W211" s="6">
        <f t="shared" si="98"/>
        <v>0</v>
      </c>
      <c r="X211" s="6">
        <f t="shared" si="99"/>
        <v>0</v>
      </c>
      <c r="Z211" s="34">
        <v>200</v>
      </c>
      <c r="AA211" s="39">
        <f ca="1">AA210+31</f>
        <v>50374</v>
      </c>
      <c r="AB211" s="6">
        <f t="shared" si="110"/>
        <v>0</v>
      </c>
      <c r="AC211" s="6">
        <f t="shared" si="111"/>
        <v>0</v>
      </c>
      <c r="AD211" s="6">
        <f t="shared" si="112"/>
        <v>0</v>
      </c>
      <c r="AE211" s="6">
        <f t="shared" si="100"/>
        <v>0</v>
      </c>
      <c r="AF211" s="37"/>
      <c r="AG211" s="6">
        <f t="shared" si="101"/>
        <v>0</v>
      </c>
      <c r="AH211" s="6">
        <f t="shared" si="114"/>
        <v>0</v>
      </c>
      <c r="AI211" s="6">
        <f t="shared" si="115"/>
        <v>0</v>
      </c>
      <c r="AJ211" s="6">
        <f t="shared" si="102"/>
        <v>0</v>
      </c>
    </row>
    <row r="212" spans="1:36" x14ac:dyDescent="0.2">
      <c r="A212" s="34">
        <v>201</v>
      </c>
      <c r="B212" s="39">
        <f ca="1">B211+30</f>
        <v>50404</v>
      </c>
      <c r="C212" s="6">
        <f t="shared" si="95"/>
        <v>23.618068657433405</v>
      </c>
      <c r="D212" s="6">
        <f t="shared" si="103"/>
        <v>18.369608955781537</v>
      </c>
      <c r="E212" s="6">
        <f t="shared" si="104"/>
        <v>5.2484597016518677</v>
      </c>
      <c r="F212" s="6">
        <f t="shared" si="105"/>
        <v>782.02049554612825</v>
      </c>
      <c r="G212" s="37"/>
      <c r="H212" s="6">
        <f t="shared" si="106"/>
        <v>0</v>
      </c>
      <c r="I212" s="6">
        <f t="shared" si="92"/>
        <v>0</v>
      </c>
      <c r="J212" s="6">
        <f t="shared" si="94"/>
        <v>0</v>
      </c>
      <c r="K212" s="6">
        <f t="shared" si="93"/>
        <v>0</v>
      </c>
      <c r="N212" s="34">
        <v>201</v>
      </c>
      <c r="O212" s="39">
        <f ca="1">O211+30</f>
        <v>50404</v>
      </c>
      <c r="P212" s="6">
        <f t="shared" si="113"/>
        <v>10</v>
      </c>
      <c r="Q212" s="6">
        <f t="shared" si="107"/>
        <v>3.4962532528850234</v>
      </c>
      <c r="R212" s="6">
        <f t="shared" si="108"/>
        <v>6.5037467471149766</v>
      </c>
      <c r="S212" s="6">
        <f t="shared" si="109"/>
        <v>184.20097613752267</v>
      </c>
      <c r="T212" s="37"/>
      <c r="U212" s="6">
        <f t="shared" si="96"/>
        <v>0</v>
      </c>
      <c r="V212" s="6">
        <f t="shared" si="97"/>
        <v>0</v>
      </c>
      <c r="W212" s="6">
        <f t="shared" si="98"/>
        <v>0</v>
      </c>
      <c r="X212" s="6">
        <f t="shared" si="99"/>
        <v>0</v>
      </c>
      <c r="Z212" s="34">
        <v>201</v>
      </c>
      <c r="AA212" s="39">
        <f ca="1">AA211+30</f>
        <v>50404</v>
      </c>
      <c r="AB212" s="6">
        <f t="shared" si="110"/>
        <v>0</v>
      </c>
      <c r="AC212" s="6">
        <f t="shared" si="111"/>
        <v>0</v>
      </c>
      <c r="AD212" s="6">
        <f t="shared" si="112"/>
        <v>0</v>
      </c>
      <c r="AE212" s="6">
        <f t="shared" si="100"/>
        <v>0</v>
      </c>
      <c r="AF212" s="37"/>
      <c r="AG212" s="6">
        <f t="shared" si="101"/>
        <v>0</v>
      </c>
      <c r="AH212" s="6">
        <f t="shared" si="114"/>
        <v>0</v>
      </c>
      <c r="AI212" s="6">
        <f t="shared" si="115"/>
        <v>0</v>
      </c>
      <c r="AJ212" s="6">
        <f t="shared" si="102"/>
        <v>0</v>
      </c>
    </row>
    <row r="213" spans="1:36" x14ac:dyDescent="0.2">
      <c r="A213" s="34">
        <v>202</v>
      </c>
      <c r="B213" s="39">
        <f ca="1">B212+31</f>
        <v>50435</v>
      </c>
      <c r="C213" s="6">
        <f t="shared" si="95"/>
        <v>23.460614866383846</v>
      </c>
      <c r="D213" s="6">
        <f t="shared" si="103"/>
        <v>18.247144896076328</v>
      </c>
      <c r="E213" s="6">
        <f t="shared" si="104"/>
        <v>5.2134699703075178</v>
      </c>
      <c r="F213" s="6">
        <f t="shared" si="105"/>
        <v>776.80702557582072</v>
      </c>
      <c r="G213" s="37"/>
      <c r="H213" s="6">
        <f t="shared" si="106"/>
        <v>0</v>
      </c>
      <c r="I213" s="6">
        <f t="shared" si="92"/>
        <v>0</v>
      </c>
      <c r="J213" s="6">
        <f t="shared" si="94"/>
        <v>0</v>
      </c>
      <c r="K213" s="6">
        <f t="shared" si="93"/>
        <v>0</v>
      </c>
      <c r="N213" s="34">
        <v>202</v>
      </c>
      <c r="O213" s="39">
        <f ca="1">O212+31</f>
        <v>50435</v>
      </c>
      <c r="P213" s="6">
        <f t="shared" si="113"/>
        <v>10</v>
      </c>
      <c r="Q213" s="6">
        <f t="shared" si="107"/>
        <v>3.3770178958545825</v>
      </c>
      <c r="R213" s="6">
        <f t="shared" si="108"/>
        <v>6.622982104145418</v>
      </c>
      <c r="S213" s="6">
        <f t="shared" si="109"/>
        <v>177.57799403337725</v>
      </c>
      <c r="T213" s="37"/>
      <c r="U213" s="6">
        <f t="shared" si="96"/>
        <v>0</v>
      </c>
      <c r="V213" s="6">
        <f t="shared" si="97"/>
        <v>0</v>
      </c>
      <c r="W213" s="6">
        <f t="shared" si="98"/>
        <v>0</v>
      </c>
      <c r="X213" s="6">
        <f t="shared" si="99"/>
        <v>0</v>
      </c>
      <c r="Z213" s="34">
        <v>202</v>
      </c>
      <c r="AA213" s="39">
        <f ca="1">AA212+31</f>
        <v>50435</v>
      </c>
      <c r="AB213" s="6">
        <f t="shared" si="110"/>
        <v>0</v>
      </c>
      <c r="AC213" s="6">
        <f t="shared" si="111"/>
        <v>0</v>
      </c>
      <c r="AD213" s="6">
        <f t="shared" si="112"/>
        <v>0</v>
      </c>
      <c r="AE213" s="6">
        <f t="shared" si="100"/>
        <v>0</v>
      </c>
      <c r="AF213" s="37"/>
      <c r="AG213" s="6">
        <f t="shared" si="101"/>
        <v>0</v>
      </c>
      <c r="AH213" s="6">
        <f t="shared" si="114"/>
        <v>0</v>
      </c>
      <c r="AI213" s="6">
        <f t="shared" si="115"/>
        <v>0</v>
      </c>
      <c r="AJ213" s="6">
        <f t="shared" si="102"/>
        <v>0</v>
      </c>
    </row>
    <row r="214" spans="1:36" x14ac:dyDescent="0.2">
      <c r="A214" s="34">
        <v>203</v>
      </c>
      <c r="B214" s="39">
        <f ca="1">B213+31</f>
        <v>50466</v>
      </c>
      <c r="C214" s="6">
        <f t="shared" si="95"/>
        <v>23.304210767274622</v>
      </c>
      <c r="D214" s="6">
        <f t="shared" si="103"/>
        <v>18.125497263435818</v>
      </c>
      <c r="E214" s="6">
        <f t="shared" si="104"/>
        <v>5.1787135038388037</v>
      </c>
      <c r="F214" s="6">
        <f t="shared" si="105"/>
        <v>771.6283120719819</v>
      </c>
      <c r="G214" s="37"/>
      <c r="H214" s="6">
        <f t="shared" si="106"/>
        <v>0</v>
      </c>
      <c r="I214" s="6">
        <f t="shared" si="92"/>
        <v>0</v>
      </c>
      <c r="J214" s="6">
        <f t="shared" si="94"/>
        <v>0</v>
      </c>
      <c r="K214" s="6">
        <f t="shared" si="93"/>
        <v>0</v>
      </c>
      <c r="N214" s="34">
        <v>203</v>
      </c>
      <c r="O214" s="39">
        <f ca="1">O213+31</f>
        <v>50466</v>
      </c>
      <c r="P214" s="6">
        <f t="shared" si="113"/>
        <v>10</v>
      </c>
      <c r="Q214" s="6">
        <f t="shared" si="107"/>
        <v>3.255596557278583</v>
      </c>
      <c r="R214" s="6">
        <f t="shared" si="108"/>
        <v>6.744403442721417</v>
      </c>
      <c r="S214" s="6">
        <f t="shared" si="109"/>
        <v>170.83359059065583</v>
      </c>
      <c r="T214" s="37"/>
      <c r="U214" s="6">
        <f t="shared" si="96"/>
        <v>0</v>
      </c>
      <c r="V214" s="6">
        <f t="shared" si="97"/>
        <v>0</v>
      </c>
      <c r="W214" s="6">
        <f t="shared" si="98"/>
        <v>0</v>
      </c>
      <c r="X214" s="6">
        <f t="shared" si="99"/>
        <v>0</v>
      </c>
      <c r="Z214" s="34">
        <v>203</v>
      </c>
      <c r="AA214" s="39">
        <f ca="1">AA213+31</f>
        <v>50466</v>
      </c>
      <c r="AB214" s="6">
        <f t="shared" si="110"/>
        <v>0</v>
      </c>
      <c r="AC214" s="6">
        <f t="shared" si="111"/>
        <v>0</v>
      </c>
      <c r="AD214" s="6">
        <f t="shared" si="112"/>
        <v>0</v>
      </c>
      <c r="AE214" s="6">
        <f t="shared" si="100"/>
        <v>0</v>
      </c>
      <c r="AF214" s="37"/>
      <c r="AG214" s="6">
        <f t="shared" si="101"/>
        <v>0</v>
      </c>
      <c r="AH214" s="6">
        <f t="shared" si="114"/>
        <v>0</v>
      </c>
      <c r="AI214" s="6">
        <f t="shared" si="115"/>
        <v>0</v>
      </c>
      <c r="AJ214" s="6">
        <f t="shared" si="102"/>
        <v>0</v>
      </c>
    </row>
    <row r="215" spans="1:36" x14ac:dyDescent="0.2">
      <c r="A215" s="34">
        <v>204</v>
      </c>
      <c r="B215" s="39">
        <f ca="1">B214+30</f>
        <v>50496</v>
      </c>
      <c r="C215" s="6">
        <f t="shared" si="95"/>
        <v>23.148849362159456</v>
      </c>
      <c r="D215" s="6">
        <f t="shared" si="103"/>
        <v>18.004660615012913</v>
      </c>
      <c r="E215" s="6">
        <f t="shared" si="104"/>
        <v>5.1441887471465435</v>
      </c>
      <c r="F215" s="6">
        <f t="shared" si="105"/>
        <v>766.48412332483531</v>
      </c>
      <c r="G215" s="37"/>
      <c r="H215" s="6">
        <f t="shared" si="106"/>
        <v>0</v>
      </c>
      <c r="I215" s="6">
        <f t="shared" si="92"/>
        <v>0</v>
      </c>
      <c r="J215" s="6">
        <f t="shared" si="94"/>
        <v>0</v>
      </c>
      <c r="K215" s="6">
        <f t="shared" si="93"/>
        <v>0</v>
      </c>
      <c r="N215" s="34">
        <v>204</v>
      </c>
      <c r="O215" s="39">
        <f ca="1">O214+30</f>
        <v>50496</v>
      </c>
      <c r="P215" s="6">
        <f t="shared" si="113"/>
        <v>10</v>
      </c>
      <c r="Q215" s="6">
        <f t="shared" si="107"/>
        <v>3.1319491608286905</v>
      </c>
      <c r="R215" s="6">
        <f t="shared" si="108"/>
        <v>6.8680508391713095</v>
      </c>
      <c r="S215" s="6">
        <f t="shared" si="109"/>
        <v>163.96553975148453</v>
      </c>
      <c r="T215" s="37"/>
      <c r="U215" s="6">
        <f t="shared" si="96"/>
        <v>0</v>
      </c>
      <c r="V215" s="6">
        <f t="shared" si="97"/>
        <v>0</v>
      </c>
      <c r="W215" s="6">
        <f t="shared" si="98"/>
        <v>0</v>
      </c>
      <c r="X215" s="6">
        <f t="shared" si="99"/>
        <v>0</v>
      </c>
      <c r="Z215" s="34">
        <v>204</v>
      </c>
      <c r="AA215" s="39">
        <f ca="1">AA214+30</f>
        <v>50496</v>
      </c>
      <c r="AB215" s="6">
        <f t="shared" si="110"/>
        <v>0</v>
      </c>
      <c r="AC215" s="6">
        <f t="shared" si="111"/>
        <v>0</v>
      </c>
      <c r="AD215" s="6">
        <f t="shared" si="112"/>
        <v>0</v>
      </c>
      <c r="AE215" s="6">
        <f t="shared" si="100"/>
        <v>0</v>
      </c>
      <c r="AF215" s="37"/>
      <c r="AG215" s="6">
        <f t="shared" si="101"/>
        <v>0</v>
      </c>
      <c r="AH215" s="6">
        <f t="shared" si="114"/>
        <v>0</v>
      </c>
      <c r="AI215" s="6">
        <f t="shared" si="115"/>
        <v>0</v>
      </c>
      <c r="AJ215" s="6">
        <f t="shared" si="102"/>
        <v>0</v>
      </c>
    </row>
    <row r="216" spans="1:36" x14ac:dyDescent="0.2">
      <c r="A216" s="34">
        <v>205</v>
      </c>
      <c r="B216" s="39">
        <f ca="1">B215+31</f>
        <v>50527</v>
      </c>
      <c r="C216" s="6">
        <f t="shared" si="95"/>
        <v>22.994523699745059</v>
      </c>
      <c r="D216" s="6">
        <f t="shared" si="103"/>
        <v>17.88462954424616</v>
      </c>
      <c r="E216" s="6">
        <f t="shared" si="104"/>
        <v>5.1098941554988997</v>
      </c>
      <c r="F216" s="6">
        <f t="shared" si="105"/>
        <v>761.37422916933645</v>
      </c>
      <c r="G216" s="37"/>
      <c r="H216" s="6">
        <f t="shared" si="106"/>
        <v>0</v>
      </c>
      <c r="I216" s="6">
        <f t="shared" si="92"/>
        <v>0</v>
      </c>
      <c r="J216" s="6">
        <f t="shared" si="94"/>
        <v>0</v>
      </c>
      <c r="K216" s="6">
        <f t="shared" si="93"/>
        <v>0</v>
      </c>
      <c r="N216" s="34">
        <v>205</v>
      </c>
      <c r="O216" s="39">
        <f ca="1">O215+31</f>
        <v>50527</v>
      </c>
      <c r="P216" s="6">
        <f t="shared" si="113"/>
        <v>10</v>
      </c>
      <c r="Q216" s="6">
        <f t="shared" si="107"/>
        <v>3.0060348954438831</v>
      </c>
      <c r="R216" s="6">
        <f t="shared" si="108"/>
        <v>6.9939651045561169</v>
      </c>
      <c r="S216" s="6">
        <f t="shared" si="109"/>
        <v>156.97157464692842</v>
      </c>
      <c r="T216" s="37"/>
      <c r="U216" s="6">
        <f t="shared" si="96"/>
        <v>0</v>
      </c>
      <c r="V216" s="6">
        <f t="shared" si="97"/>
        <v>0</v>
      </c>
      <c r="W216" s="6">
        <f t="shared" si="98"/>
        <v>0</v>
      </c>
      <c r="X216" s="6">
        <f t="shared" si="99"/>
        <v>0</v>
      </c>
      <c r="Z216" s="34">
        <v>205</v>
      </c>
      <c r="AA216" s="39">
        <f ca="1">AA215+31</f>
        <v>50527</v>
      </c>
      <c r="AB216" s="6">
        <f t="shared" si="110"/>
        <v>0</v>
      </c>
      <c r="AC216" s="6">
        <f t="shared" si="111"/>
        <v>0</v>
      </c>
      <c r="AD216" s="6">
        <f t="shared" si="112"/>
        <v>0</v>
      </c>
      <c r="AE216" s="6">
        <f t="shared" si="100"/>
        <v>0</v>
      </c>
      <c r="AF216" s="37"/>
      <c r="AG216" s="6">
        <f t="shared" si="101"/>
        <v>0</v>
      </c>
      <c r="AH216" s="6">
        <f t="shared" si="114"/>
        <v>0</v>
      </c>
      <c r="AI216" s="6">
        <f t="shared" si="115"/>
        <v>0</v>
      </c>
      <c r="AJ216" s="6">
        <f t="shared" si="102"/>
        <v>0</v>
      </c>
    </row>
    <row r="217" spans="1:36" x14ac:dyDescent="0.2">
      <c r="A217" s="34">
        <v>206</v>
      </c>
      <c r="B217" s="39">
        <f ca="1">B216+31</f>
        <v>50558</v>
      </c>
      <c r="C217" s="6">
        <f t="shared" si="95"/>
        <v>22.841226875080093</v>
      </c>
      <c r="D217" s="6">
        <f t="shared" si="103"/>
        <v>17.765398680617849</v>
      </c>
      <c r="E217" s="6">
        <f t="shared" si="104"/>
        <v>5.0758281944622432</v>
      </c>
      <c r="F217" s="6">
        <f t="shared" si="105"/>
        <v>756.2984009748742</v>
      </c>
      <c r="G217" s="37"/>
      <c r="H217" s="6">
        <f t="shared" si="106"/>
        <v>0</v>
      </c>
      <c r="I217" s="6">
        <f t="shared" si="92"/>
        <v>0</v>
      </c>
      <c r="J217" s="6">
        <f t="shared" si="94"/>
        <v>0</v>
      </c>
      <c r="K217" s="6">
        <f t="shared" si="93"/>
        <v>0</v>
      </c>
      <c r="N217" s="34">
        <v>206</v>
      </c>
      <c r="O217" s="39">
        <f ca="1">O216+31</f>
        <v>50558</v>
      </c>
      <c r="P217" s="6">
        <f t="shared" si="113"/>
        <v>10</v>
      </c>
      <c r="Q217" s="6">
        <f t="shared" si="107"/>
        <v>2.8778122018603542</v>
      </c>
      <c r="R217" s="6">
        <f t="shared" si="108"/>
        <v>7.1221877981396453</v>
      </c>
      <c r="S217" s="6">
        <f t="shared" si="109"/>
        <v>149.84938684878878</v>
      </c>
      <c r="T217" s="37"/>
      <c r="U217" s="6">
        <f t="shared" si="96"/>
        <v>0</v>
      </c>
      <c r="V217" s="6">
        <f t="shared" si="97"/>
        <v>0</v>
      </c>
      <c r="W217" s="6">
        <f t="shared" si="98"/>
        <v>0</v>
      </c>
      <c r="X217" s="6">
        <f t="shared" si="99"/>
        <v>0</v>
      </c>
      <c r="Z217" s="34">
        <v>206</v>
      </c>
      <c r="AA217" s="39">
        <f ca="1">AA216+31</f>
        <v>50558</v>
      </c>
      <c r="AB217" s="6">
        <f t="shared" si="110"/>
        <v>0</v>
      </c>
      <c r="AC217" s="6">
        <f t="shared" si="111"/>
        <v>0</v>
      </c>
      <c r="AD217" s="6">
        <f t="shared" si="112"/>
        <v>0</v>
      </c>
      <c r="AE217" s="6">
        <f t="shared" si="100"/>
        <v>0</v>
      </c>
      <c r="AF217" s="37"/>
      <c r="AG217" s="6">
        <f t="shared" si="101"/>
        <v>0</v>
      </c>
      <c r="AH217" s="6">
        <f t="shared" si="114"/>
        <v>0</v>
      </c>
      <c r="AI217" s="6">
        <f t="shared" si="115"/>
        <v>0</v>
      </c>
      <c r="AJ217" s="6">
        <f t="shared" si="102"/>
        <v>0</v>
      </c>
    </row>
    <row r="218" spans="1:36" x14ac:dyDescent="0.2">
      <c r="A218" s="34">
        <v>207</v>
      </c>
      <c r="B218" s="39">
        <f ca="1">B217+30</f>
        <v>50588</v>
      </c>
      <c r="C218" s="6">
        <f t="shared" si="95"/>
        <v>22.688952029246224</v>
      </c>
      <c r="D218" s="6">
        <f t="shared" si="103"/>
        <v>17.646962689413733</v>
      </c>
      <c r="E218" s="6">
        <f t="shared" si="104"/>
        <v>5.0419893398324902</v>
      </c>
      <c r="F218" s="6">
        <f t="shared" si="105"/>
        <v>751.25641163504167</v>
      </c>
      <c r="G218" s="37"/>
      <c r="H218" s="6">
        <f t="shared" si="106"/>
        <v>0</v>
      </c>
      <c r="I218" s="6">
        <f t="shared" si="92"/>
        <v>0</v>
      </c>
      <c r="J218" s="6">
        <f t="shared" si="94"/>
        <v>0</v>
      </c>
      <c r="K218" s="6">
        <f t="shared" si="93"/>
        <v>0</v>
      </c>
      <c r="N218" s="34">
        <v>207</v>
      </c>
      <c r="O218" s="39">
        <f ca="1">O217+30</f>
        <v>50588</v>
      </c>
      <c r="P218" s="6">
        <f t="shared" si="113"/>
        <v>10</v>
      </c>
      <c r="Q218" s="6">
        <f t="shared" si="107"/>
        <v>2.7472387588944609</v>
      </c>
      <c r="R218" s="6">
        <f t="shared" si="108"/>
        <v>7.2527612411055387</v>
      </c>
      <c r="S218" s="6">
        <f t="shared" si="109"/>
        <v>142.59662560768325</v>
      </c>
      <c r="T218" s="37"/>
      <c r="U218" s="6">
        <f t="shared" si="96"/>
        <v>0</v>
      </c>
      <c r="V218" s="6">
        <f t="shared" si="97"/>
        <v>0</v>
      </c>
      <c r="W218" s="6">
        <f t="shared" si="98"/>
        <v>0</v>
      </c>
      <c r="X218" s="6">
        <f t="shared" si="99"/>
        <v>0</v>
      </c>
      <c r="Z218" s="34">
        <v>207</v>
      </c>
      <c r="AA218" s="39">
        <f ca="1">AA217+30</f>
        <v>50588</v>
      </c>
      <c r="AB218" s="6">
        <f t="shared" si="110"/>
        <v>0</v>
      </c>
      <c r="AC218" s="6">
        <f t="shared" si="111"/>
        <v>0</v>
      </c>
      <c r="AD218" s="6">
        <f t="shared" si="112"/>
        <v>0</v>
      </c>
      <c r="AE218" s="6">
        <f t="shared" si="100"/>
        <v>0</v>
      </c>
      <c r="AF218" s="37"/>
      <c r="AG218" s="6">
        <f t="shared" si="101"/>
        <v>0</v>
      </c>
      <c r="AH218" s="6">
        <f t="shared" si="114"/>
        <v>0</v>
      </c>
      <c r="AI218" s="6">
        <f t="shared" si="115"/>
        <v>0</v>
      </c>
      <c r="AJ218" s="6">
        <f t="shared" si="102"/>
        <v>0</v>
      </c>
    </row>
    <row r="219" spans="1:36" x14ac:dyDescent="0.2">
      <c r="A219" s="34">
        <v>208</v>
      </c>
      <c r="B219" s="39">
        <f ca="1">B218+31</f>
        <v>50619</v>
      </c>
      <c r="C219" s="6">
        <f t="shared" si="95"/>
        <v>22.537692349051248</v>
      </c>
      <c r="D219" s="6">
        <f t="shared" si="103"/>
        <v>17.529316271484305</v>
      </c>
      <c r="E219" s="6">
        <f t="shared" si="104"/>
        <v>5.0083760775669433</v>
      </c>
      <c r="F219" s="6">
        <f t="shared" si="105"/>
        <v>746.24803555747474</v>
      </c>
      <c r="G219" s="37"/>
      <c r="H219" s="6">
        <f t="shared" si="106"/>
        <v>0</v>
      </c>
      <c r="I219" s="6">
        <f t="shared" si="92"/>
        <v>0</v>
      </c>
      <c r="J219" s="6">
        <f t="shared" si="94"/>
        <v>0</v>
      </c>
      <c r="K219" s="6">
        <f t="shared" si="93"/>
        <v>0</v>
      </c>
      <c r="N219" s="34">
        <v>208</v>
      </c>
      <c r="O219" s="39">
        <f ca="1">O218+31</f>
        <v>50619</v>
      </c>
      <c r="P219" s="6">
        <f t="shared" si="113"/>
        <v>10</v>
      </c>
      <c r="Q219" s="6">
        <f t="shared" si="107"/>
        <v>2.6142714694741929</v>
      </c>
      <c r="R219" s="6">
        <f t="shared" si="108"/>
        <v>7.3857285305258067</v>
      </c>
      <c r="S219" s="6">
        <f t="shared" si="109"/>
        <v>135.21089707715745</v>
      </c>
      <c r="T219" s="37"/>
      <c r="U219" s="6">
        <f t="shared" si="96"/>
        <v>0</v>
      </c>
      <c r="V219" s="6">
        <f t="shared" si="97"/>
        <v>0</v>
      </c>
      <c r="W219" s="6">
        <f t="shared" si="98"/>
        <v>0</v>
      </c>
      <c r="X219" s="6">
        <f t="shared" si="99"/>
        <v>0</v>
      </c>
      <c r="Z219" s="34">
        <v>208</v>
      </c>
      <c r="AA219" s="39">
        <f ca="1">AA218+31</f>
        <v>50619</v>
      </c>
      <c r="AB219" s="6">
        <f t="shared" si="110"/>
        <v>0</v>
      </c>
      <c r="AC219" s="6">
        <f t="shared" si="111"/>
        <v>0</v>
      </c>
      <c r="AD219" s="6">
        <f t="shared" si="112"/>
        <v>0</v>
      </c>
      <c r="AE219" s="6">
        <f t="shared" si="100"/>
        <v>0</v>
      </c>
      <c r="AF219" s="37"/>
      <c r="AG219" s="6">
        <f t="shared" si="101"/>
        <v>0</v>
      </c>
      <c r="AH219" s="6">
        <f t="shared" si="114"/>
        <v>0</v>
      </c>
      <c r="AI219" s="6">
        <f t="shared" si="115"/>
        <v>0</v>
      </c>
      <c r="AJ219" s="6">
        <f t="shared" si="102"/>
        <v>0</v>
      </c>
    </row>
    <row r="220" spans="1:36" x14ac:dyDescent="0.2">
      <c r="A220" s="34">
        <v>209</v>
      </c>
      <c r="B220" s="39">
        <f ca="1">B219+31</f>
        <v>50650</v>
      </c>
      <c r="C220" s="6">
        <f t="shared" si="95"/>
        <v>22.387441066724243</v>
      </c>
      <c r="D220" s="6">
        <f t="shared" si="103"/>
        <v>17.412454163007745</v>
      </c>
      <c r="E220" s="6">
        <f t="shared" si="104"/>
        <v>4.9749869037164984</v>
      </c>
      <c r="F220" s="6">
        <f t="shared" si="105"/>
        <v>741.27304865375822</v>
      </c>
      <c r="G220" s="37"/>
      <c r="H220" s="6">
        <f t="shared" si="106"/>
        <v>0</v>
      </c>
      <c r="I220" s="6">
        <f t="shared" si="92"/>
        <v>0</v>
      </c>
      <c r="J220" s="6">
        <f t="shared" si="94"/>
        <v>0</v>
      </c>
      <c r="K220" s="6">
        <f t="shared" si="93"/>
        <v>0</v>
      </c>
      <c r="N220" s="34">
        <v>209</v>
      </c>
      <c r="O220" s="39">
        <f ca="1">O219+31</f>
        <v>50650</v>
      </c>
      <c r="P220" s="6">
        <f t="shared" si="113"/>
        <v>10</v>
      </c>
      <c r="Q220" s="6">
        <f t="shared" si="107"/>
        <v>2.4788664464145533</v>
      </c>
      <c r="R220" s="6">
        <f t="shared" si="108"/>
        <v>7.5211335535854467</v>
      </c>
      <c r="S220" s="6">
        <f t="shared" si="109"/>
        <v>127.68976352357201</v>
      </c>
      <c r="T220" s="37"/>
      <c r="U220" s="6">
        <f t="shared" si="96"/>
        <v>0</v>
      </c>
      <c r="V220" s="6">
        <f t="shared" si="97"/>
        <v>0</v>
      </c>
      <c r="W220" s="6">
        <f t="shared" si="98"/>
        <v>0</v>
      </c>
      <c r="X220" s="6">
        <f t="shared" si="99"/>
        <v>0</v>
      </c>
      <c r="Z220" s="34">
        <v>209</v>
      </c>
      <c r="AA220" s="39">
        <f ca="1">AA219+31</f>
        <v>50650</v>
      </c>
      <c r="AB220" s="6">
        <f t="shared" si="110"/>
        <v>0</v>
      </c>
      <c r="AC220" s="6">
        <f t="shared" si="111"/>
        <v>0</v>
      </c>
      <c r="AD220" s="6">
        <f t="shared" si="112"/>
        <v>0</v>
      </c>
      <c r="AE220" s="6">
        <f t="shared" si="100"/>
        <v>0</v>
      </c>
      <c r="AF220" s="37"/>
      <c r="AG220" s="6">
        <f t="shared" si="101"/>
        <v>0</v>
      </c>
      <c r="AH220" s="6">
        <f t="shared" si="114"/>
        <v>0</v>
      </c>
      <c r="AI220" s="6">
        <f t="shared" si="115"/>
        <v>0</v>
      </c>
      <c r="AJ220" s="6">
        <f t="shared" si="102"/>
        <v>0</v>
      </c>
    </row>
    <row r="221" spans="1:36" x14ac:dyDescent="0.2">
      <c r="A221" s="34">
        <v>210</v>
      </c>
      <c r="B221" s="39">
        <f ca="1">B220+30</f>
        <v>50680</v>
      </c>
      <c r="C221" s="6">
        <f t="shared" si="95"/>
        <v>22.238191459612747</v>
      </c>
      <c r="D221" s="6">
        <f t="shared" si="103"/>
        <v>17.296371135254358</v>
      </c>
      <c r="E221" s="6">
        <f t="shared" si="104"/>
        <v>4.9418203243583889</v>
      </c>
      <c r="F221" s="6">
        <f t="shared" si="105"/>
        <v>736.33122832939989</v>
      </c>
      <c r="G221" s="37"/>
      <c r="H221" s="6">
        <f t="shared" si="106"/>
        <v>0</v>
      </c>
      <c r="I221" s="6">
        <f t="shared" si="92"/>
        <v>0</v>
      </c>
      <c r="J221" s="6">
        <f t="shared" si="94"/>
        <v>0</v>
      </c>
      <c r="K221" s="6">
        <f t="shared" si="93"/>
        <v>0</v>
      </c>
      <c r="N221" s="34">
        <v>210</v>
      </c>
      <c r="O221" s="39">
        <f ca="1">O220+30</f>
        <v>50680</v>
      </c>
      <c r="P221" s="6">
        <f t="shared" si="113"/>
        <v>10</v>
      </c>
      <c r="Q221" s="6">
        <f t="shared" si="107"/>
        <v>2.3409789979321536</v>
      </c>
      <c r="R221" s="6">
        <f t="shared" si="108"/>
        <v>7.6590210020678464</v>
      </c>
      <c r="S221" s="6">
        <f t="shared" si="109"/>
        <v>120.03074252150417</v>
      </c>
      <c r="T221" s="37"/>
      <c r="U221" s="6">
        <f t="shared" si="96"/>
        <v>0</v>
      </c>
      <c r="V221" s="6">
        <f t="shared" si="97"/>
        <v>0</v>
      </c>
      <c r="W221" s="6">
        <f t="shared" si="98"/>
        <v>0</v>
      </c>
      <c r="X221" s="6">
        <f t="shared" si="99"/>
        <v>0</v>
      </c>
      <c r="Z221" s="34">
        <v>210</v>
      </c>
      <c r="AA221" s="39">
        <f ca="1">AA220+30</f>
        <v>50680</v>
      </c>
      <c r="AB221" s="6">
        <f t="shared" si="110"/>
        <v>0</v>
      </c>
      <c r="AC221" s="6">
        <f t="shared" si="111"/>
        <v>0</v>
      </c>
      <c r="AD221" s="6">
        <f t="shared" si="112"/>
        <v>0</v>
      </c>
      <c r="AE221" s="6">
        <f t="shared" si="100"/>
        <v>0</v>
      </c>
      <c r="AF221" s="37"/>
      <c r="AG221" s="6">
        <f t="shared" si="101"/>
        <v>0</v>
      </c>
      <c r="AH221" s="6">
        <f t="shared" si="114"/>
        <v>0</v>
      </c>
      <c r="AI221" s="6">
        <f t="shared" si="115"/>
        <v>0</v>
      </c>
      <c r="AJ221" s="6">
        <f t="shared" si="102"/>
        <v>0</v>
      </c>
    </row>
    <row r="222" spans="1:36" x14ac:dyDescent="0.2">
      <c r="A222" s="34">
        <v>211</v>
      </c>
      <c r="B222" s="39">
        <f ca="1">B221+31</f>
        <v>50711</v>
      </c>
      <c r="C222" s="6">
        <f t="shared" si="95"/>
        <v>22.089936849881997</v>
      </c>
      <c r="D222" s="6">
        <f t="shared" si="103"/>
        <v>17.181061994352664</v>
      </c>
      <c r="E222" s="6">
        <f t="shared" si="104"/>
        <v>4.9088748555293336</v>
      </c>
      <c r="F222" s="6">
        <f t="shared" si="105"/>
        <v>731.42235347387054</v>
      </c>
      <c r="G222" s="37"/>
      <c r="H222" s="6">
        <f t="shared" si="106"/>
        <v>0</v>
      </c>
      <c r="I222" s="6">
        <f t="shared" si="92"/>
        <v>0</v>
      </c>
      <c r="J222" s="6">
        <f t="shared" si="94"/>
        <v>0</v>
      </c>
      <c r="K222" s="6">
        <f t="shared" si="93"/>
        <v>0</v>
      </c>
      <c r="N222" s="34">
        <v>211</v>
      </c>
      <c r="O222" s="39">
        <f ca="1">O221+31</f>
        <v>50711</v>
      </c>
      <c r="P222" s="6">
        <f t="shared" si="113"/>
        <v>10</v>
      </c>
      <c r="Q222" s="6">
        <f t="shared" si="107"/>
        <v>2.2005636128942432</v>
      </c>
      <c r="R222" s="6">
        <f t="shared" si="108"/>
        <v>7.7994363871057573</v>
      </c>
      <c r="S222" s="6">
        <f t="shared" ref="S222:S233" si="116">MAX(0,S221-R222)</f>
        <v>112.23130613439841</v>
      </c>
      <c r="T222" s="37"/>
      <c r="U222" s="6">
        <f t="shared" si="96"/>
        <v>0</v>
      </c>
      <c r="V222" s="6">
        <f t="shared" si="97"/>
        <v>0</v>
      </c>
      <c r="W222" s="6">
        <f t="shared" si="98"/>
        <v>0</v>
      </c>
      <c r="X222" s="6">
        <f t="shared" si="99"/>
        <v>0</v>
      </c>
      <c r="Z222" s="34">
        <v>211</v>
      </c>
      <c r="AA222" s="39">
        <f ca="1">AA221+31</f>
        <v>50711</v>
      </c>
      <c r="AB222" s="6">
        <f t="shared" si="110"/>
        <v>0</v>
      </c>
      <c r="AC222" s="6">
        <f t="shared" si="111"/>
        <v>0</v>
      </c>
      <c r="AD222" s="6">
        <f t="shared" si="112"/>
        <v>0</v>
      </c>
      <c r="AE222" s="6">
        <f t="shared" si="100"/>
        <v>0</v>
      </c>
      <c r="AF222" s="37"/>
      <c r="AG222" s="6">
        <f t="shared" si="101"/>
        <v>0</v>
      </c>
      <c r="AH222" s="6">
        <f t="shared" si="114"/>
        <v>0</v>
      </c>
      <c r="AI222" s="6">
        <f t="shared" si="115"/>
        <v>0</v>
      </c>
      <c r="AJ222" s="6">
        <f t="shared" si="102"/>
        <v>0</v>
      </c>
    </row>
    <row r="223" spans="1:36" x14ac:dyDescent="0.2">
      <c r="A223" s="34">
        <v>212</v>
      </c>
      <c r="B223" s="39">
        <f ca="1">B222+31</f>
        <v>50742</v>
      </c>
      <c r="C223" s="6">
        <f t="shared" ref="C223:C228" si="117">IF(AND($C$6*F222&lt;10,D222&gt;0),10,$C$6*F222)</f>
        <v>21.942670604216115</v>
      </c>
      <c r="D223" s="6">
        <f t="shared" si="103"/>
        <v>17.066521581056978</v>
      </c>
      <c r="E223" s="6">
        <f t="shared" si="104"/>
        <v>4.8761490231591367</v>
      </c>
      <c r="F223" s="6">
        <f t="shared" si="105"/>
        <v>726.54620445071146</v>
      </c>
      <c r="G223" s="37"/>
      <c r="H223" s="6">
        <f t="shared" si="106"/>
        <v>0</v>
      </c>
      <c r="I223" s="6">
        <f t="shared" si="92"/>
        <v>0</v>
      </c>
      <c r="J223" s="6">
        <f t="shared" si="94"/>
        <v>0</v>
      </c>
      <c r="K223" s="6">
        <f t="shared" si="93"/>
        <v>0</v>
      </c>
      <c r="N223" s="34">
        <v>212</v>
      </c>
      <c r="O223" s="39">
        <f ca="1">O222+31</f>
        <v>50742</v>
      </c>
      <c r="P223" s="6">
        <f t="shared" si="113"/>
        <v>10</v>
      </c>
      <c r="Q223" s="6">
        <f t="shared" si="107"/>
        <v>2.0575739457973041</v>
      </c>
      <c r="R223" s="6">
        <f t="shared" si="108"/>
        <v>7.9424260542026959</v>
      </c>
      <c r="S223" s="6">
        <f t="shared" si="116"/>
        <v>104.28888008019571</v>
      </c>
      <c r="T223" s="37"/>
      <c r="U223" s="6">
        <f t="shared" si="96"/>
        <v>0</v>
      </c>
      <c r="V223" s="6">
        <f t="shared" si="97"/>
        <v>0</v>
      </c>
      <c r="W223" s="6">
        <f t="shared" si="98"/>
        <v>0</v>
      </c>
      <c r="X223" s="6">
        <f t="shared" si="99"/>
        <v>0</v>
      </c>
      <c r="Z223" s="34">
        <v>212</v>
      </c>
      <c r="AA223" s="39">
        <f ca="1">AA222+31</f>
        <v>50742</v>
      </c>
      <c r="AB223" s="6">
        <f t="shared" si="110"/>
        <v>0</v>
      </c>
      <c r="AC223" s="6">
        <f t="shared" si="111"/>
        <v>0</v>
      </c>
      <c r="AD223" s="6">
        <f t="shared" si="112"/>
        <v>0</v>
      </c>
      <c r="AE223" s="6">
        <f t="shared" si="100"/>
        <v>0</v>
      </c>
      <c r="AF223" s="37"/>
      <c r="AG223" s="6">
        <f t="shared" si="101"/>
        <v>0</v>
      </c>
      <c r="AH223" s="6">
        <f t="shared" si="114"/>
        <v>0</v>
      </c>
      <c r="AI223" s="6">
        <f t="shared" si="115"/>
        <v>0</v>
      </c>
      <c r="AJ223" s="6">
        <f t="shared" si="102"/>
        <v>0</v>
      </c>
    </row>
    <row r="224" spans="1:36" x14ac:dyDescent="0.2">
      <c r="A224" s="34">
        <v>213</v>
      </c>
      <c r="B224" s="39">
        <f ca="1">B223+30</f>
        <v>50772</v>
      </c>
      <c r="C224" s="6">
        <f t="shared" si="117"/>
        <v>21.796386133521342</v>
      </c>
      <c r="D224" s="6">
        <f t="shared" si="103"/>
        <v>16.952744770516603</v>
      </c>
      <c r="E224" s="6">
        <f t="shared" si="104"/>
        <v>4.843641363004739</v>
      </c>
      <c r="F224" s="6">
        <f t="shared" si="105"/>
        <v>721.70256308770672</v>
      </c>
      <c r="G224" s="37"/>
      <c r="H224" s="6">
        <f t="shared" si="106"/>
        <v>0</v>
      </c>
      <c r="I224" s="6">
        <f t="shared" si="92"/>
        <v>0</v>
      </c>
      <c r="J224" s="6">
        <f t="shared" si="94"/>
        <v>0</v>
      </c>
      <c r="K224" s="6">
        <f t="shared" si="93"/>
        <v>0</v>
      </c>
      <c r="N224" s="34">
        <v>213</v>
      </c>
      <c r="O224" s="39">
        <f ca="1">O223+30</f>
        <v>50772</v>
      </c>
      <c r="P224" s="6">
        <f t="shared" si="113"/>
        <v>10</v>
      </c>
      <c r="Q224" s="6">
        <f t="shared" si="107"/>
        <v>1.9119628014702548</v>
      </c>
      <c r="R224" s="6">
        <f t="shared" si="108"/>
        <v>8.0880371985297455</v>
      </c>
      <c r="S224" s="6">
        <f t="shared" si="116"/>
        <v>96.200842881665963</v>
      </c>
      <c r="T224" s="37"/>
      <c r="U224" s="6">
        <f t="shared" si="96"/>
        <v>0</v>
      </c>
      <c r="V224" s="6">
        <f t="shared" si="97"/>
        <v>0</v>
      </c>
      <c r="W224" s="6">
        <f t="shared" si="98"/>
        <v>0</v>
      </c>
      <c r="X224" s="6">
        <f t="shared" si="99"/>
        <v>0</v>
      </c>
      <c r="Z224" s="34">
        <v>213</v>
      </c>
      <c r="AA224" s="39">
        <f ca="1">AA223+30</f>
        <v>50772</v>
      </c>
      <c r="AB224" s="6">
        <f t="shared" si="110"/>
        <v>0</v>
      </c>
      <c r="AC224" s="6">
        <f t="shared" si="111"/>
        <v>0</v>
      </c>
      <c r="AD224" s="6">
        <f t="shared" si="112"/>
        <v>0</v>
      </c>
      <c r="AE224" s="6">
        <f t="shared" si="100"/>
        <v>0</v>
      </c>
      <c r="AF224" s="37"/>
      <c r="AG224" s="6">
        <f t="shared" si="101"/>
        <v>0</v>
      </c>
      <c r="AH224" s="6">
        <f t="shared" si="114"/>
        <v>0</v>
      </c>
      <c r="AI224" s="6">
        <f t="shared" si="115"/>
        <v>0</v>
      </c>
      <c r="AJ224" s="6">
        <f t="shared" si="102"/>
        <v>0</v>
      </c>
    </row>
    <row r="225" spans="1:36" x14ac:dyDescent="0.2">
      <c r="A225" s="34">
        <v>214</v>
      </c>
      <c r="B225" s="39">
        <f ca="1">B224+31</f>
        <v>50803</v>
      </c>
      <c r="C225" s="6">
        <f t="shared" si="117"/>
        <v>21.651076892631202</v>
      </c>
      <c r="D225" s="6">
        <f t="shared" si="103"/>
        <v>16.83972647204649</v>
      </c>
      <c r="E225" s="6">
        <f t="shared" si="104"/>
        <v>4.8113504205847129</v>
      </c>
      <c r="F225" s="6">
        <f t="shared" si="105"/>
        <v>716.89121266712198</v>
      </c>
      <c r="G225" s="37"/>
      <c r="H225" s="6">
        <f t="shared" si="106"/>
        <v>0</v>
      </c>
      <c r="I225" s="6">
        <f t="shared" si="92"/>
        <v>0</v>
      </c>
      <c r="J225" s="6">
        <f t="shared" si="94"/>
        <v>0</v>
      </c>
      <c r="K225" s="6">
        <f t="shared" si="93"/>
        <v>0</v>
      </c>
      <c r="N225" s="34">
        <v>214</v>
      </c>
      <c r="O225" s="39">
        <f ca="1">O224+31</f>
        <v>50803</v>
      </c>
      <c r="P225" s="6">
        <f t="shared" si="113"/>
        <v>10</v>
      </c>
      <c r="Q225" s="6">
        <f t="shared" si="107"/>
        <v>1.7636821194972094</v>
      </c>
      <c r="R225" s="6">
        <f t="shared" si="108"/>
        <v>8.2363178805027903</v>
      </c>
      <c r="S225" s="6">
        <f t="shared" si="116"/>
        <v>87.964525001163167</v>
      </c>
      <c r="T225" s="37"/>
      <c r="U225" s="6">
        <f t="shared" si="96"/>
        <v>0</v>
      </c>
      <c r="V225" s="6">
        <f t="shared" si="97"/>
        <v>0</v>
      </c>
      <c r="W225" s="6">
        <f t="shared" si="98"/>
        <v>0</v>
      </c>
      <c r="X225" s="6">
        <f t="shared" si="99"/>
        <v>0</v>
      </c>
      <c r="Z225" s="34">
        <v>214</v>
      </c>
      <c r="AA225" s="39">
        <f ca="1">AA224+31</f>
        <v>50803</v>
      </c>
      <c r="AB225" s="6">
        <f t="shared" si="110"/>
        <v>0</v>
      </c>
      <c r="AC225" s="6">
        <f t="shared" si="111"/>
        <v>0</v>
      </c>
      <c r="AD225" s="6">
        <f t="shared" si="112"/>
        <v>0</v>
      </c>
      <c r="AE225" s="6">
        <f t="shared" si="100"/>
        <v>0</v>
      </c>
      <c r="AF225" s="37"/>
      <c r="AG225" s="6">
        <f t="shared" si="101"/>
        <v>0</v>
      </c>
      <c r="AH225" s="6">
        <f t="shared" si="114"/>
        <v>0</v>
      </c>
      <c r="AI225" s="6">
        <f t="shared" si="115"/>
        <v>0</v>
      </c>
      <c r="AJ225" s="6">
        <f t="shared" si="102"/>
        <v>0</v>
      </c>
    </row>
    <row r="226" spans="1:36" x14ac:dyDescent="0.2">
      <c r="A226" s="34">
        <v>215</v>
      </c>
      <c r="B226" s="39">
        <f ca="1">B225+31</f>
        <v>50834</v>
      </c>
      <c r="C226" s="6">
        <f t="shared" si="117"/>
        <v>21.50673638001366</v>
      </c>
      <c r="D226" s="6">
        <f t="shared" si="103"/>
        <v>16.727461628899512</v>
      </c>
      <c r="E226" s="6">
        <f t="shared" si="104"/>
        <v>4.7792747511141478</v>
      </c>
      <c r="F226" s="6">
        <f t="shared" si="105"/>
        <v>712.11193791600783</v>
      </c>
      <c r="G226" s="37"/>
      <c r="H226" s="6">
        <f t="shared" si="106"/>
        <v>0</v>
      </c>
      <c r="I226" s="6">
        <f t="shared" si="92"/>
        <v>0</v>
      </c>
      <c r="J226" s="6">
        <f t="shared" si="94"/>
        <v>0</v>
      </c>
      <c r="K226" s="6">
        <f t="shared" si="93"/>
        <v>0</v>
      </c>
      <c r="N226" s="34">
        <v>215</v>
      </c>
      <c r="O226" s="39">
        <f ca="1">O225+31</f>
        <v>50834</v>
      </c>
      <c r="P226" s="6">
        <f t="shared" si="113"/>
        <v>10</v>
      </c>
      <c r="Q226" s="6">
        <f t="shared" si="107"/>
        <v>1.612682958354658</v>
      </c>
      <c r="R226" s="6">
        <f t="shared" si="108"/>
        <v>8.3873170416453426</v>
      </c>
      <c r="S226" s="6">
        <f t="shared" si="116"/>
        <v>79.577207959517821</v>
      </c>
      <c r="T226" s="37"/>
      <c r="U226" s="6">
        <f t="shared" si="96"/>
        <v>0</v>
      </c>
      <c r="V226" s="6">
        <f t="shared" si="97"/>
        <v>0</v>
      </c>
      <c r="W226" s="6">
        <f t="shared" si="98"/>
        <v>0</v>
      </c>
      <c r="X226" s="6">
        <f t="shared" si="99"/>
        <v>0</v>
      </c>
      <c r="Z226" s="34">
        <v>215</v>
      </c>
      <c r="AA226" s="39">
        <f ca="1">AA225+31</f>
        <v>50834</v>
      </c>
      <c r="AB226" s="6">
        <f t="shared" si="110"/>
        <v>0</v>
      </c>
      <c r="AC226" s="6">
        <f t="shared" si="111"/>
        <v>0</v>
      </c>
      <c r="AD226" s="6">
        <f t="shared" si="112"/>
        <v>0</v>
      </c>
      <c r="AE226" s="6">
        <f t="shared" si="100"/>
        <v>0</v>
      </c>
      <c r="AF226" s="37"/>
      <c r="AG226" s="6">
        <f t="shared" si="101"/>
        <v>0</v>
      </c>
      <c r="AH226" s="6">
        <f t="shared" si="114"/>
        <v>0</v>
      </c>
      <c r="AI226" s="6">
        <f t="shared" si="115"/>
        <v>0</v>
      </c>
      <c r="AJ226" s="6">
        <f t="shared" si="102"/>
        <v>0</v>
      </c>
    </row>
    <row r="227" spans="1:36" x14ac:dyDescent="0.2">
      <c r="A227" s="34">
        <v>216</v>
      </c>
      <c r="B227" s="39">
        <f ca="1">B226+30</f>
        <v>50864</v>
      </c>
      <c r="C227" s="6">
        <f t="shared" si="117"/>
        <v>21.363358137480233</v>
      </c>
      <c r="D227" s="6">
        <f t="shared" si="103"/>
        <v>16.615945218040185</v>
      </c>
      <c r="E227" s="6">
        <f t="shared" si="104"/>
        <v>4.7474129194400483</v>
      </c>
      <c r="F227" s="6">
        <f t="shared" si="105"/>
        <v>707.36452499656775</v>
      </c>
      <c r="G227" s="37"/>
      <c r="H227" s="6">
        <f t="shared" si="106"/>
        <v>0</v>
      </c>
      <c r="I227" s="6">
        <f t="shared" si="92"/>
        <v>0</v>
      </c>
      <c r="J227" s="6">
        <f t="shared" si="94"/>
        <v>0</v>
      </c>
      <c r="K227" s="6">
        <f t="shared" si="93"/>
        <v>0</v>
      </c>
      <c r="N227" s="34">
        <v>216</v>
      </c>
      <c r="O227" s="39">
        <f ca="1">O226+30</f>
        <v>50864</v>
      </c>
      <c r="P227" s="6">
        <f t="shared" si="113"/>
        <v>10</v>
      </c>
      <c r="Q227" s="6">
        <f t="shared" si="107"/>
        <v>1.4589154792578267</v>
      </c>
      <c r="R227" s="6">
        <f t="shared" si="108"/>
        <v>8.5410845207421726</v>
      </c>
      <c r="S227" s="6">
        <f t="shared" si="116"/>
        <v>71.036123438775647</v>
      </c>
      <c r="T227" s="37"/>
      <c r="U227" s="6">
        <f t="shared" si="96"/>
        <v>0</v>
      </c>
      <c r="V227" s="6">
        <f t="shared" si="97"/>
        <v>0</v>
      </c>
      <c r="W227" s="6">
        <f t="shared" si="98"/>
        <v>0</v>
      </c>
      <c r="X227" s="6">
        <f t="shared" si="99"/>
        <v>0</v>
      </c>
      <c r="Z227" s="34">
        <v>216</v>
      </c>
      <c r="AA227" s="39">
        <f ca="1">AA226+30</f>
        <v>50864</v>
      </c>
      <c r="AB227" s="6">
        <f t="shared" si="110"/>
        <v>0</v>
      </c>
      <c r="AC227" s="6">
        <f t="shared" si="111"/>
        <v>0</v>
      </c>
      <c r="AD227" s="6">
        <f t="shared" si="112"/>
        <v>0</v>
      </c>
      <c r="AE227" s="6">
        <f t="shared" si="100"/>
        <v>0</v>
      </c>
      <c r="AF227" s="37"/>
      <c r="AG227" s="6">
        <f t="shared" si="101"/>
        <v>0</v>
      </c>
      <c r="AH227" s="6">
        <f t="shared" si="114"/>
        <v>0</v>
      </c>
      <c r="AI227" s="6">
        <f t="shared" si="115"/>
        <v>0</v>
      </c>
      <c r="AJ227" s="6">
        <f t="shared" si="102"/>
        <v>0</v>
      </c>
    </row>
    <row r="228" spans="1:36" x14ac:dyDescent="0.2">
      <c r="A228" s="34">
        <v>217</v>
      </c>
      <c r="B228" s="39">
        <f ca="1">B227+31</f>
        <v>50895</v>
      </c>
      <c r="C228" s="6">
        <f t="shared" si="117"/>
        <v>21.220935749897031</v>
      </c>
      <c r="D228" s="6">
        <f t="shared" si="103"/>
        <v>16.505172249919916</v>
      </c>
      <c r="E228" s="6">
        <f t="shared" si="104"/>
        <v>4.7157634999771147</v>
      </c>
      <c r="F228" s="6">
        <f t="shared" si="105"/>
        <v>702.64876149659062</v>
      </c>
      <c r="G228" s="37"/>
      <c r="H228" s="6">
        <f t="shared" si="106"/>
        <v>0</v>
      </c>
      <c r="I228" s="6">
        <f t="shared" si="92"/>
        <v>0</v>
      </c>
      <c r="J228" s="6">
        <f t="shared" si="94"/>
        <v>0</v>
      </c>
      <c r="K228" s="6">
        <f t="shared" si="93"/>
        <v>0</v>
      </c>
      <c r="N228" s="34">
        <v>217</v>
      </c>
      <c r="O228" s="39">
        <f ca="1">O227+31</f>
        <v>50895</v>
      </c>
      <c r="P228" s="6">
        <f t="shared" si="113"/>
        <v>10</v>
      </c>
      <c r="Q228" s="6">
        <f t="shared" si="107"/>
        <v>1.3023289297108869</v>
      </c>
      <c r="R228" s="6">
        <f t="shared" si="108"/>
        <v>8.6976710702891129</v>
      </c>
      <c r="S228" s="6">
        <f t="shared" si="116"/>
        <v>62.338452368486536</v>
      </c>
      <c r="T228" s="37"/>
      <c r="U228" s="6">
        <f t="shared" si="96"/>
        <v>0</v>
      </c>
      <c r="V228" s="6">
        <f t="shared" si="97"/>
        <v>0</v>
      </c>
      <c r="W228" s="6">
        <f t="shared" si="98"/>
        <v>0</v>
      </c>
      <c r="X228" s="6">
        <f t="shared" si="99"/>
        <v>0</v>
      </c>
      <c r="Z228" s="34">
        <v>217</v>
      </c>
      <c r="AA228" s="39">
        <f ca="1">AA227+31</f>
        <v>50895</v>
      </c>
      <c r="AB228" s="6">
        <f t="shared" si="110"/>
        <v>0</v>
      </c>
      <c r="AC228" s="6">
        <f t="shared" si="111"/>
        <v>0</v>
      </c>
      <c r="AD228" s="6">
        <f t="shared" si="112"/>
        <v>0</v>
      </c>
      <c r="AE228" s="6">
        <f t="shared" si="100"/>
        <v>0</v>
      </c>
      <c r="AF228" s="37"/>
      <c r="AG228" s="6">
        <f t="shared" si="101"/>
        <v>0</v>
      </c>
      <c r="AH228" s="6">
        <f t="shared" si="114"/>
        <v>0</v>
      </c>
      <c r="AI228" s="6">
        <f t="shared" si="115"/>
        <v>0</v>
      </c>
      <c r="AJ228" s="6">
        <f t="shared" si="102"/>
        <v>0</v>
      </c>
    </row>
    <row r="229" spans="1:36" x14ac:dyDescent="0.2">
      <c r="A229" s="34">
        <v>218</v>
      </c>
      <c r="B229" s="39">
        <f ca="1">B228+31</f>
        <v>50926</v>
      </c>
      <c r="C229" s="6">
        <f t="shared" ref="C229:C237" si="118">IF(AND($C$6*F228&lt;10,D228&gt;0),10,$C$6*F228)</f>
        <v>21.079462844897719</v>
      </c>
      <c r="D229" s="6">
        <f t="shared" si="103"/>
        <v>16.395137768253782</v>
      </c>
      <c r="E229" s="6">
        <f t="shared" si="104"/>
        <v>4.6843250766439368</v>
      </c>
      <c r="F229" s="6">
        <f t="shared" si="105"/>
        <v>697.96443641994665</v>
      </c>
      <c r="G229" s="37"/>
      <c r="H229" s="6">
        <f t="shared" si="106"/>
        <v>0</v>
      </c>
      <c r="I229" s="6">
        <f t="shared" si="92"/>
        <v>0</v>
      </c>
      <c r="J229" s="6">
        <f t="shared" si="94"/>
        <v>0</v>
      </c>
      <c r="K229" s="6">
        <f t="shared" si="93"/>
        <v>0</v>
      </c>
      <c r="N229" s="34">
        <v>218</v>
      </c>
      <c r="O229" s="39">
        <f ca="1">O228+31</f>
        <v>50926</v>
      </c>
      <c r="P229" s="6">
        <f t="shared" si="113"/>
        <v>10</v>
      </c>
      <c r="Q229" s="6">
        <f t="shared" si="107"/>
        <v>1.1428716267555865</v>
      </c>
      <c r="R229" s="6">
        <f t="shared" si="108"/>
        <v>8.8571283732444144</v>
      </c>
      <c r="S229" s="6">
        <f t="shared" si="116"/>
        <v>53.481323995242121</v>
      </c>
      <c r="T229" s="37"/>
      <c r="U229" s="6">
        <f t="shared" si="96"/>
        <v>0</v>
      </c>
      <c r="V229" s="6">
        <f t="shared" si="97"/>
        <v>0</v>
      </c>
      <c r="W229" s="6">
        <f t="shared" si="98"/>
        <v>0</v>
      </c>
      <c r="X229" s="6">
        <f t="shared" si="99"/>
        <v>0</v>
      </c>
      <c r="Z229" s="34">
        <v>218</v>
      </c>
      <c r="AA229" s="39">
        <f ca="1">AA228+31</f>
        <v>50926</v>
      </c>
      <c r="AB229" s="6">
        <f t="shared" si="110"/>
        <v>0</v>
      </c>
      <c r="AC229" s="6">
        <f t="shared" si="111"/>
        <v>0</v>
      </c>
      <c r="AD229" s="6">
        <f t="shared" si="112"/>
        <v>0</v>
      </c>
      <c r="AE229" s="6">
        <f t="shared" si="100"/>
        <v>0</v>
      </c>
      <c r="AF229" s="37"/>
      <c r="AG229" s="6">
        <f t="shared" si="101"/>
        <v>0</v>
      </c>
      <c r="AH229" s="6">
        <f t="shared" si="114"/>
        <v>0</v>
      </c>
      <c r="AI229" s="6">
        <f t="shared" si="115"/>
        <v>0</v>
      </c>
      <c r="AJ229" s="6">
        <f t="shared" si="102"/>
        <v>0</v>
      </c>
    </row>
    <row r="230" spans="1:36" x14ac:dyDescent="0.2">
      <c r="A230" s="34">
        <v>219</v>
      </c>
      <c r="B230" s="39">
        <f ca="1">B229+30</f>
        <v>50956</v>
      </c>
      <c r="C230" s="6">
        <f t="shared" si="118"/>
        <v>20.938933092598401</v>
      </c>
      <c r="D230" s="6">
        <f>($C$4/12)*F229</f>
        <v>16.285836849798756</v>
      </c>
      <c r="E230" s="6">
        <f>C230-D230</f>
        <v>4.653096242799645</v>
      </c>
      <c r="F230" s="6">
        <f t="shared" ref="F230:F282" si="119">MAX(0,F229-E230)</f>
        <v>693.31134017714703</v>
      </c>
      <c r="G230" s="37"/>
      <c r="H230" s="6">
        <f t="shared" si="106"/>
        <v>0</v>
      </c>
      <c r="I230" s="6">
        <f t="shared" si="92"/>
        <v>0</v>
      </c>
      <c r="J230" s="6">
        <f t="shared" si="94"/>
        <v>0</v>
      </c>
      <c r="K230" s="6">
        <f t="shared" si="93"/>
        <v>0</v>
      </c>
      <c r="N230" s="34">
        <v>219</v>
      </c>
      <c r="O230" s="39">
        <f ca="1">O229+30</f>
        <v>50956</v>
      </c>
      <c r="P230" s="6">
        <f t="shared" si="113"/>
        <v>10</v>
      </c>
      <c r="Q230" s="6">
        <f t="shared" si="107"/>
        <v>0.98049093991277225</v>
      </c>
      <c r="R230" s="6">
        <f>P230-Q230</f>
        <v>9.019509060087227</v>
      </c>
      <c r="S230" s="6">
        <f t="shared" si="116"/>
        <v>44.461814935154891</v>
      </c>
      <c r="T230" s="37"/>
      <c r="U230" s="6">
        <f t="shared" si="96"/>
        <v>0</v>
      </c>
      <c r="V230" s="6">
        <f t="shared" si="97"/>
        <v>0</v>
      </c>
      <c r="W230" s="6">
        <f t="shared" si="98"/>
        <v>0</v>
      </c>
      <c r="X230" s="6">
        <f t="shared" si="99"/>
        <v>0</v>
      </c>
      <c r="Z230" s="34">
        <v>219</v>
      </c>
      <c r="AA230" s="39">
        <f ca="1">AA229+30</f>
        <v>50956</v>
      </c>
      <c r="AB230" s="6">
        <f t="shared" si="110"/>
        <v>0</v>
      </c>
      <c r="AC230" s="6">
        <f t="shared" si="111"/>
        <v>0</v>
      </c>
      <c r="AD230" s="6">
        <f>AB230-AC230</f>
        <v>0</v>
      </c>
      <c r="AE230" s="6">
        <f t="shared" si="100"/>
        <v>0</v>
      </c>
      <c r="AF230" s="37"/>
      <c r="AG230" s="6">
        <f t="shared" si="101"/>
        <v>0</v>
      </c>
      <c r="AH230" s="6">
        <f t="shared" si="114"/>
        <v>0</v>
      </c>
      <c r="AI230" s="6">
        <f t="shared" si="115"/>
        <v>0</v>
      </c>
      <c r="AJ230" s="6">
        <f t="shared" si="102"/>
        <v>0</v>
      </c>
    </row>
    <row r="231" spans="1:36" x14ac:dyDescent="0.2">
      <c r="A231" s="34">
        <v>220</v>
      </c>
      <c r="B231" s="39">
        <f ca="1">B230+31</f>
        <v>50987</v>
      </c>
      <c r="C231" s="6">
        <f t="shared" si="118"/>
        <v>20.799340205314412</v>
      </c>
      <c r="D231" s="6">
        <f t="shared" ref="D231:D254" si="120">($C$4/12)*F230</f>
        <v>16.17726460413343</v>
      </c>
      <c r="E231" s="6">
        <f>C231-D231</f>
        <v>4.6220756011809812</v>
      </c>
      <c r="F231" s="6">
        <f t="shared" si="119"/>
        <v>688.68926457596604</v>
      </c>
      <c r="G231" s="37"/>
      <c r="H231" s="6">
        <f t="shared" si="106"/>
        <v>0</v>
      </c>
      <c r="I231" s="6">
        <f t="shared" si="92"/>
        <v>0</v>
      </c>
      <c r="J231" s="6">
        <f t="shared" si="94"/>
        <v>0</v>
      </c>
      <c r="K231" s="6">
        <f t="shared" si="93"/>
        <v>0</v>
      </c>
      <c r="N231" s="34">
        <v>220</v>
      </c>
      <c r="O231" s="39">
        <f ca="1">O230+31</f>
        <v>50987</v>
      </c>
      <c r="P231" s="6">
        <f t="shared" si="113"/>
        <v>10</v>
      </c>
      <c r="Q231" s="6">
        <f t="shared" si="107"/>
        <v>0.81513327381117295</v>
      </c>
      <c r="R231" s="6">
        <f>P231-Q231</f>
        <v>9.1848667261888277</v>
      </c>
      <c r="S231" s="6">
        <f t="shared" si="116"/>
        <v>35.276948208966061</v>
      </c>
      <c r="T231" s="37"/>
      <c r="U231" s="6">
        <f t="shared" si="96"/>
        <v>0</v>
      </c>
      <c r="V231" s="6">
        <f t="shared" si="97"/>
        <v>0</v>
      </c>
      <c r="W231" s="6">
        <f t="shared" si="98"/>
        <v>0</v>
      </c>
      <c r="X231" s="6">
        <f t="shared" si="99"/>
        <v>0</v>
      </c>
      <c r="Z231" s="34">
        <v>220</v>
      </c>
      <c r="AA231" s="39">
        <f ca="1">AA230+31</f>
        <v>50987</v>
      </c>
      <c r="AB231" s="6">
        <f t="shared" si="110"/>
        <v>0</v>
      </c>
      <c r="AC231" s="6">
        <f t="shared" si="111"/>
        <v>0</v>
      </c>
      <c r="AD231" s="6">
        <f>AB231-AC231</f>
        <v>0</v>
      </c>
      <c r="AE231" s="6">
        <f t="shared" si="100"/>
        <v>0</v>
      </c>
      <c r="AF231" s="37"/>
      <c r="AG231" s="6">
        <f t="shared" si="101"/>
        <v>0</v>
      </c>
      <c r="AH231" s="6">
        <f t="shared" si="114"/>
        <v>0</v>
      </c>
      <c r="AI231" s="6">
        <f t="shared" si="115"/>
        <v>0</v>
      </c>
      <c r="AJ231" s="6">
        <f t="shared" si="102"/>
        <v>0</v>
      </c>
    </row>
    <row r="232" spans="1:36" x14ac:dyDescent="0.2">
      <c r="A232" s="34">
        <v>221</v>
      </c>
      <c r="B232" s="39">
        <f ca="1">B231+31</f>
        <v>51018</v>
      </c>
      <c r="C232" s="6">
        <f t="shared" si="118"/>
        <v>20.660677937278979</v>
      </c>
      <c r="D232" s="6">
        <f t="shared" si="120"/>
        <v>16.069416173439208</v>
      </c>
      <c r="E232" s="6">
        <f t="shared" ref="E232:E256" si="121">IF(F231&lt;0,0,C232-D232)</f>
        <v>4.5912617638397712</v>
      </c>
      <c r="F232" s="6">
        <f t="shared" si="119"/>
        <v>684.09800281212631</v>
      </c>
      <c r="G232" s="37"/>
      <c r="H232" s="6">
        <f t="shared" si="106"/>
        <v>0</v>
      </c>
      <c r="I232" s="6">
        <f t="shared" si="92"/>
        <v>0</v>
      </c>
      <c r="J232" s="6">
        <f t="shared" si="94"/>
        <v>0</v>
      </c>
      <c r="K232" s="6">
        <f t="shared" si="93"/>
        <v>0</v>
      </c>
      <c r="N232" s="34">
        <v>221</v>
      </c>
      <c r="O232" s="39">
        <f ca="1">O231+31</f>
        <v>51018</v>
      </c>
      <c r="P232" s="6">
        <f t="shared" si="113"/>
        <v>10</v>
      </c>
      <c r="Q232" s="6">
        <f t="shared" si="107"/>
        <v>0.64674405049771111</v>
      </c>
      <c r="R232" s="6">
        <f>IF(S231&lt;0,0,P232-Q232)</f>
        <v>9.3532559495022891</v>
      </c>
      <c r="S232" s="6">
        <f t="shared" si="116"/>
        <v>25.92369225946377</v>
      </c>
      <c r="T232" s="37"/>
      <c r="U232" s="6">
        <f t="shared" si="96"/>
        <v>0</v>
      </c>
      <c r="V232" s="6">
        <f t="shared" si="97"/>
        <v>0</v>
      </c>
      <c r="W232" s="6">
        <f t="shared" si="98"/>
        <v>0</v>
      </c>
      <c r="X232" s="6">
        <f t="shared" si="99"/>
        <v>0</v>
      </c>
      <c r="Z232" s="34">
        <v>221</v>
      </c>
      <c r="AA232" s="39">
        <f ca="1">AA231+31</f>
        <v>51018</v>
      </c>
      <c r="AB232" s="6">
        <f t="shared" si="110"/>
        <v>0</v>
      </c>
      <c r="AC232" s="6">
        <f t="shared" si="111"/>
        <v>0</v>
      </c>
      <c r="AD232" s="6">
        <f>IF(AE231&lt;0,0,AB232-AC232)</f>
        <v>0</v>
      </c>
      <c r="AE232" s="6">
        <f t="shared" si="100"/>
        <v>0</v>
      </c>
      <c r="AF232" s="37"/>
      <c r="AG232" s="6">
        <f t="shared" si="101"/>
        <v>0</v>
      </c>
      <c r="AH232" s="6">
        <f t="shared" si="114"/>
        <v>0</v>
      </c>
      <c r="AI232" s="6">
        <f t="shared" si="115"/>
        <v>0</v>
      </c>
      <c r="AJ232" s="6">
        <f t="shared" si="102"/>
        <v>0</v>
      </c>
    </row>
    <row r="233" spans="1:36" x14ac:dyDescent="0.2">
      <c r="A233" s="34">
        <v>222</v>
      </c>
      <c r="B233" s="39">
        <f ca="1">B232+30</f>
        <v>51048</v>
      </c>
      <c r="C233" s="6">
        <f t="shared" si="118"/>
        <v>20.522940084363789</v>
      </c>
      <c r="D233" s="6">
        <f t="shared" si="120"/>
        <v>15.962286732282948</v>
      </c>
      <c r="E233" s="6">
        <f t="shared" si="121"/>
        <v>4.5606533520808412</v>
      </c>
      <c r="F233" s="6">
        <f t="shared" si="119"/>
        <v>679.53734946004545</v>
      </c>
      <c r="G233" s="37"/>
      <c r="H233" s="6">
        <f t="shared" si="106"/>
        <v>0</v>
      </c>
      <c r="I233" s="6">
        <f t="shared" si="92"/>
        <v>0</v>
      </c>
      <c r="J233" s="6">
        <f t="shared" si="94"/>
        <v>0</v>
      </c>
      <c r="K233" s="6">
        <f t="shared" si="93"/>
        <v>0</v>
      </c>
      <c r="N233" s="34">
        <v>222</v>
      </c>
      <c r="O233" s="39">
        <f ca="1">O232+30</f>
        <v>51048</v>
      </c>
      <c r="P233" s="6">
        <f t="shared" si="113"/>
        <v>10</v>
      </c>
      <c r="Q233" s="6">
        <f t="shared" si="107"/>
        <v>0.47526769142350245</v>
      </c>
      <c r="R233" s="6">
        <f>IF(S232&lt;0,0,P233-Q233)</f>
        <v>9.5247323085764979</v>
      </c>
      <c r="S233" s="6">
        <f t="shared" si="116"/>
        <v>16.398959950887274</v>
      </c>
      <c r="T233" s="37"/>
      <c r="U233" s="6">
        <f t="shared" si="96"/>
        <v>0</v>
      </c>
      <c r="V233" s="6">
        <f t="shared" si="97"/>
        <v>0</v>
      </c>
      <c r="W233" s="6">
        <f t="shared" si="98"/>
        <v>0</v>
      </c>
      <c r="X233" s="6">
        <f t="shared" si="99"/>
        <v>0</v>
      </c>
      <c r="Z233" s="34">
        <v>222</v>
      </c>
      <c r="AA233" s="39">
        <f ca="1">AA232+30</f>
        <v>51048</v>
      </c>
      <c r="AB233" s="6">
        <f t="shared" si="110"/>
        <v>0</v>
      </c>
      <c r="AC233" s="6">
        <f t="shared" si="111"/>
        <v>0</v>
      </c>
      <c r="AD233" s="6">
        <f>IF(AE232&lt;0,0,AB233-AC233)</f>
        <v>0</v>
      </c>
      <c r="AE233" s="6">
        <f t="shared" si="100"/>
        <v>0</v>
      </c>
      <c r="AF233" s="37"/>
      <c r="AG233" s="6">
        <f t="shared" si="101"/>
        <v>0</v>
      </c>
      <c r="AH233" s="6">
        <f t="shared" si="114"/>
        <v>0</v>
      </c>
      <c r="AI233" s="6">
        <f t="shared" si="115"/>
        <v>0</v>
      </c>
      <c r="AJ233" s="6">
        <f t="shared" si="102"/>
        <v>0</v>
      </c>
    </row>
    <row r="234" spans="1:36" x14ac:dyDescent="0.2">
      <c r="A234" s="34">
        <v>223</v>
      </c>
      <c r="B234" s="39">
        <f ca="1">B233+31</f>
        <v>51079</v>
      </c>
      <c r="C234" s="6">
        <f t="shared" si="118"/>
        <v>20.386120483801363</v>
      </c>
      <c r="D234" s="6">
        <f t="shared" si="120"/>
        <v>15.85587148740106</v>
      </c>
      <c r="E234" s="6">
        <f t="shared" si="121"/>
        <v>4.530248996400303</v>
      </c>
      <c r="F234" s="6">
        <f t="shared" si="119"/>
        <v>675.0071004636452</v>
      </c>
      <c r="G234" s="37"/>
      <c r="H234" s="6">
        <f t="shared" si="106"/>
        <v>0</v>
      </c>
      <c r="I234" s="6">
        <f t="shared" si="92"/>
        <v>0</v>
      </c>
      <c r="J234" s="6">
        <f t="shared" si="94"/>
        <v>0</v>
      </c>
      <c r="K234" s="6">
        <f t="shared" si="93"/>
        <v>0</v>
      </c>
      <c r="N234" s="34">
        <v>223</v>
      </c>
      <c r="O234" s="39">
        <f ca="1">O233+31</f>
        <v>51079</v>
      </c>
      <c r="P234" s="6">
        <f t="shared" si="113"/>
        <v>10</v>
      </c>
      <c r="Q234" s="6">
        <f t="shared" si="107"/>
        <v>0.30064759909960004</v>
      </c>
      <c r="R234" s="6">
        <f>IF(S233&lt;0,0,P234-Q234)</f>
        <v>9.6993524009004002</v>
      </c>
      <c r="S234" s="6">
        <f t="shared" ref="S234:S282" si="122">MAX(0,S233-R234)</f>
        <v>6.6996075499868741</v>
      </c>
      <c r="T234" s="37"/>
      <c r="U234" s="6">
        <f t="shared" si="96"/>
        <v>0</v>
      </c>
      <c r="V234" s="6">
        <f t="shared" si="97"/>
        <v>0</v>
      </c>
      <c r="W234" s="6">
        <f t="shared" si="98"/>
        <v>0</v>
      </c>
      <c r="X234" s="6">
        <f t="shared" si="99"/>
        <v>0</v>
      </c>
      <c r="Z234" s="34">
        <v>223</v>
      </c>
      <c r="AA234" s="39">
        <f ca="1">AA233+31</f>
        <v>51079</v>
      </c>
      <c r="AB234" s="6">
        <f t="shared" si="110"/>
        <v>0</v>
      </c>
      <c r="AC234" s="6">
        <f t="shared" si="111"/>
        <v>0</v>
      </c>
      <c r="AD234" s="6">
        <f>IF(AE233&lt;0,0,AB234-AC234)</f>
        <v>0</v>
      </c>
      <c r="AE234" s="6">
        <f t="shared" si="100"/>
        <v>0</v>
      </c>
      <c r="AF234" s="37"/>
      <c r="AG234" s="6">
        <f t="shared" si="101"/>
        <v>0</v>
      </c>
      <c r="AH234" s="6">
        <f t="shared" si="114"/>
        <v>0</v>
      </c>
      <c r="AI234" s="6">
        <f t="shared" si="115"/>
        <v>0</v>
      </c>
      <c r="AJ234" s="6">
        <f t="shared" si="102"/>
        <v>0</v>
      </c>
    </row>
    <row r="235" spans="1:36" x14ac:dyDescent="0.2">
      <c r="A235" s="34">
        <v>224</v>
      </c>
      <c r="B235" s="39">
        <f ca="1">B234+31</f>
        <v>51110</v>
      </c>
      <c r="C235" s="6">
        <f t="shared" si="118"/>
        <v>20.250213013909356</v>
      </c>
      <c r="D235" s="6">
        <f t="shared" si="120"/>
        <v>15.750165677485056</v>
      </c>
      <c r="E235" s="6">
        <f>IF(F234&lt;0,0,C235-D235)</f>
        <v>4.5000473364243003</v>
      </c>
      <c r="F235" s="6">
        <f t="shared" si="119"/>
        <v>670.50705312722096</v>
      </c>
      <c r="G235" s="37"/>
      <c r="H235" s="6">
        <f t="shared" si="106"/>
        <v>0</v>
      </c>
      <c r="I235" s="6">
        <f t="shared" si="92"/>
        <v>0</v>
      </c>
      <c r="J235" s="6">
        <f t="shared" si="94"/>
        <v>0</v>
      </c>
      <c r="K235" s="6">
        <f t="shared" si="93"/>
        <v>0</v>
      </c>
      <c r="N235" s="34">
        <v>224</v>
      </c>
      <c r="O235" s="39">
        <f ca="1">O234+31</f>
        <v>51110</v>
      </c>
      <c r="P235" s="6">
        <f t="shared" si="113"/>
        <v>10</v>
      </c>
      <c r="Q235" s="6">
        <f t="shared" si="107"/>
        <v>0.12282613841642602</v>
      </c>
      <c r="R235" s="6">
        <f>IF(S234&lt;0,0,P235-Q235)</f>
        <v>9.8771738615835734</v>
      </c>
      <c r="S235" s="6">
        <f t="shared" si="122"/>
        <v>0</v>
      </c>
      <c r="T235" s="37"/>
      <c r="U235" s="6">
        <f t="shared" si="96"/>
        <v>0</v>
      </c>
      <c r="V235" s="6">
        <f t="shared" si="97"/>
        <v>0</v>
      </c>
      <c r="W235" s="6">
        <f t="shared" si="98"/>
        <v>0</v>
      </c>
      <c r="X235" s="6">
        <f t="shared" si="99"/>
        <v>0</v>
      </c>
      <c r="Z235" s="34">
        <v>224</v>
      </c>
      <c r="AA235" s="39">
        <f ca="1">AA234+31</f>
        <v>51110</v>
      </c>
      <c r="AB235" s="6">
        <f t="shared" si="110"/>
        <v>0</v>
      </c>
      <c r="AC235" s="6">
        <f t="shared" si="111"/>
        <v>0</v>
      </c>
      <c r="AD235" s="6">
        <f>IF(AE234&lt;0,0,AB235-AC235)</f>
        <v>0</v>
      </c>
      <c r="AE235" s="6">
        <f t="shared" si="100"/>
        <v>0</v>
      </c>
      <c r="AF235" s="37"/>
      <c r="AG235" s="6">
        <f t="shared" si="101"/>
        <v>0</v>
      </c>
      <c r="AH235" s="6">
        <f t="shared" si="114"/>
        <v>0</v>
      </c>
      <c r="AI235" s="6">
        <f t="shared" si="115"/>
        <v>0</v>
      </c>
      <c r="AJ235" s="6">
        <f t="shared" si="102"/>
        <v>0</v>
      </c>
    </row>
    <row r="236" spans="1:36" x14ac:dyDescent="0.2">
      <c r="A236" s="34">
        <v>225</v>
      </c>
      <c r="B236" s="39">
        <f ca="1">B235+30</f>
        <v>51140</v>
      </c>
      <c r="C236" s="6">
        <f>IF(AND($C$6*F235&lt;10,D235&gt;0),10,$C$6*F235)</f>
        <v>20.115211593816628</v>
      </c>
      <c r="D236" s="6">
        <f t="shared" si="120"/>
        <v>15.64516457296849</v>
      </c>
      <c r="E236" s="6">
        <f>IF(F235&lt;0,0,C236-D236)</f>
        <v>4.4700470208481384</v>
      </c>
      <c r="F236" s="6">
        <f t="shared" si="119"/>
        <v>666.03700610637281</v>
      </c>
      <c r="G236" s="37"/>
      <c r="H236" s="6">
        <f t="shared" si="106"/>
        <v>0</v>
      </c>
      <c r="I236" s="6">
        <f t="shared" si="92"/>
        <v>0</v>
      </c>
      <c r="J236" s="6">
        <f t="shared" si="94"/>
        <v>0</v>
      </c>
      <c r="K236" s="6">
        <f t="shared" si="93"/>
        <v>0</v>
      </c>
      <c r="N236" s="34">
        <v>225</v>
      </c>
      <c r="O236" s="39">
        <f ca="1">O235+30</f>
        <v>51140</v>
      </c>
      <c r="P236" s="6">
        <f t="shared" si="113"/>
        <v>10</v>
      </c>
      <c r="Q236" s="6">
        <f t="shared" si="107"/>
        <v>0</v>
      </c>
      <c r="R236" s="6">
        <f>IF(S235&lt;0,0,P236-Q236)</f>
        <v>10</v>
      </c>
      <c r="S236" s="6">
        <f t="shared" si="122"/>
        <v>0</v>
      </c>
      <c r="T236" s="37"/>
      <c r="U236" s="6">
        <f t="shared" si="96"/>
        <v>0</v>
      </c>
      <c r="V236" s="6">
        <f t="shared" si="97"/>
        <v>0</v>
      </c>
      <c r="W236" s="6">
        <f t="shared" si="98"/>
        <v>0</v>
      </c>
      <c r="X236" s="6">
        <f t="shared" si="99"/>
        <v>0</v>
      </c>
      <c r="Z236" s="34">
        <v>225</v>
      </c>
      <c r="AA236" s="39">
        <f ca="1">AA235+30</f>
        <v>51140</v>
      </c>
      <c r="AB236" s="6">
        <f t="shared" si="110"/>
        <v>0</v>
      </c>
      <c r="AC236" s="6">
        <f t="shared" si="111"/>
        <v>0</v>
      </c>
      <c r="AD236" s="6">
        <f>IF(AE235&lt;0,0,AB236-AC236)</f>
        <v>0</v>
      </c>
      <c r="AE236" s="6">
        <f t="shared" si="100"/>
        <v>0</v>
      </c>
      <c r="AF236" s="37"/>
      <c r="AG236" s="6">
        <f t="shared" si="101"/>
        <v>0</v>
      </c>
      <c r="AH236" s="6">
        <f t="shared" si="114"/>
        <v>0</v>
      </c>
      <c r="AI236" s="6">
        <f t="shared" si="115"/>
        <v>0</v>
      </c>
      <c r="AJ236" s="6">
        <f t="shared" si="102"/>
        <v>0</v>
      </c>
    </row>
    <row r="237" spans="1:36" x14ac:dyDescent="0.2">
      <c r="A237" s="34">
        <v>226</v>
      </c>
      <c r="B237" s="39">
        <f ca="1">B236+31</f>
        <v>51171</v>
      </c>
      <c r="C237" s="6">
        <f t="shared" si="118"/>
        <v>19.981110183191184</v>
      </c>
      <c r="D237" s="6">
        <f t="shared" si="120"/>
        <v>15.540863475815366</v>
      </c>
      <c r="E237" s="6">
        <f t="shared" si="121"/>
        <v>4.4402467073758185</v>
      </c>
      <c r="F237" s="6">
        <f t="shared" si="119"/>
        <v>661.59675939899705</v>
      </c>
      <c r="G237" s="37"/>
      <c r="H237" s="6">
        <f t="shared" si="106"/>
        <v>0</v>
      </c>
      <c r="I237" s="6">
        <f t="shared" ref="I237:I282" si="123">IF(H237&lt;$H$6,$M$3,($H$4/12)*K236)</f>
        <v>0</v>
      </c>
      <c r="J237" s="6">
        <f t="shared" si="94"/>
        <v>0</v>
      </c>
      <c r="K237" s="6">
        <f t="shared" si="93"/>
        <v>0</v>
      </c>
      <c r="N237" s="34">
        <v>226</v>
      </c>
      <c r="O237" s="39">
        <f ca="1">O236+31</f>
        <v>51171</v>
      </c>
      <c r="P237" s="6">
        <f t="shared" si="113"/>
        <v>0</v>
      </c>
      <c r="Q237" s="6">
        <f t="shared" si="107"/>
        <v>0</v>
      </c>
      <c r="R237" s="6">
        <f t="shared" ref="R237:R256" si="124">IF(S236&lt;0,0,P237-Q237)</f>
        <v>0</v>
      </c>
      <c r="S237" s="6">
        <f t="shared" si="122"/>
        <v>0</v>
      </c>
      <c r="T237" s="37"/>
      <c r="U237" s="6">
        <f t="shared" si="96"/>
        <v>0</v>
      </c>
      <c r="V237" s="6">
        <f t="shared" si="97"/>
        <v>0</v>
      </c>
      <c r="W237" s="6">
        <f t="shared" si="98"/>
        <v>0</v>
      </c>
      <c r="X237" s="6">
        <f t="shared" si="99"/>
        <v>0</v>
      </c>
      <c r="Z237" s="34">
        <v>226</v>
      </c>
      <c r="AA237" s="39">
        <f ca="1">AA236+31</f>
        <v>51171</v>
      </c>
      <c r="AB237" s="6">
        <f t="shared" si="110"/>
        <v>0</v>
      </c>
      <c r="AC237" s="6">
        <f t="shared" si="111"/>
        <v>0</v>
      </c>
      <c r="AD237" s="6">
        <f t="shared" ref="AD237:AD256" si="125">IF(AE236&lt;0,0,AB237-AC237)</f>
        <v>0</v>
      </c>
      <c r="AE237" s="6">
        <f t="shared" si="100"/>
        <v>0</v>
      </c>
      <c r="AF237" s="37"/>
      <c r="AG237" s="6">
        <f t="shared" si="101"/>
        <v>0</v>
      </c>
      <c r="AH237" s="6">
        <f t="shared" si="114"/>
        <v>0</v>
      </c>
      <c r="AI237" s="6">
        <f t="shared" si="115"/>
        <v>0</v>
      </c>
      <c r="AJ237" s="6">
        <f t="shared" si="102"/>
        <v>0</v>
      </c>
    </row>
    <row r="238" spans="1:36" x14ac:dyDescent="0.2">
      <c r="A238" s="34">
        <v>227</v>
      </c>
      <c r="B238" s="39">
        <f ca="1">B237+31</f>
        <v>51202</v>
      </c>
      <c r="C238" s="6">
        <f t="shared" ref="C238:C282" si="126">IF(AND($C$6*F237&lt;10,D237&gt;0),10,$C$6*F237)</f>
        <v>19.847902781969911</v>
      </c>
      <c r="D238" s="6">
        <f t="shared" si="120"/>
        <v>15.437257719309931</v>
      </c>
      <c r="E238" s="6">
        <f t="shared" si="121"/>
        <v>4.4106450626599791</v>
      </c>
      <c r="F238" s="6">
        <f t="shared" si="119"/>
        <v>657.18611433633703</v>
      </c>
      <c r="G238" s="37"/>
      <c r="H238" s="6">
        <f t="shared" si="106"/>
        <v>0</v>
      </c>
      <c r="I238" s="6">
        <f t="shared" si="123"/>
        <v>0</v>
      </c>
      <c r="J238" s="6">
        <f t="shared" si="94"/>
        <v>0</v>
      </c>
      <c r="K238" s="6">
        <f t="shared" ref="K238:K282" si="127">IF(H238=K237,$M$3,H238-J238)</f>
        <v>0</v>
      </c>
      <c r="N238" s="34">
        <v>227</v>
      </c>
      <c r="O238" s="39">
        <f ca="1">O237+31</f>
        <v>51202</v>
      </c>
      <c r="P238" s="6">
        <f t="shared" si="113"/>
        <v>0</v>
      </c>
      <c r="Q238" s="6">
        <f t="shared" si="107"/>
        <v>0</v>
      </c>
      <c r="R238" s="6">
        <f t="shared" si="124"/>
        <v>0</v>
      </c>
      <c r="S238" s="6">
        <f t="shared" si="122"/>
        <v>0</v>
      </c>
      <c r="T238" s="37"/>
      <c r="U238" s="6">
        <f t="shared" si="96"/>
        <v>0</v>
      </c>
      <c r="V238" s="6">
        <f t="shared" si="97"/>
        <v>0</v>
      </c>
      <c r="W238" s="6">
        <f t="shared" si="98"/>
        <v>0</v>
      </c>
      <c r="X238" s="6">
        <f t="shared" si="99"/>
        <v>0</v>
      </c>
      <c r="Z238" s="34">
        <v>227</v>
      </c>
      <c r="AA238" s="39">
        <f ca="1">AA237+31</f>
        <v>51202</v>
      </c>
      <c r="AB238" s="6">
        <f t="shared" si="110"/>
        <v>0</v>
      </c>
      <c r="AC238" s="6">
        <f t="shared" si="111"/>
        <v>0</v>
      </c>
      <c r="AD238" s="6">
        <f t="shared" si="125"/>
        <v>0</v>
      </c>
      <c r="AE238" s="6">
        <f t="shared" si="100"/>
        <v>0</v>
      </c>
      <c r="AF238" s="37"/>
      <c r="AG238" s="6">
        <f t="shared" si="101"/>
        <v>0</v>
      </c>
      <c r="AH238" s="6">
        <f t="shared" si="114"/>
        <v>0</v>
      </c>
      <c r="AI238" s="6">
        <f t="shared" si="115"/>
        <v>0</v>
      </c>
      <c r="AJ238" s="6">
        <f t="shared" si="102"/>
        <v>0</v>
      </c>
    </row>
    <row r="239" spans="1:36" x14ac:dyDescent="0.2">
      <c r="A239" s="34">
        <v>228</v>
      </c>
      <c r="B239" s="39">
        <f ca="1">B238+30</f>
        <v>51232</v>
      </c>
      <c r="C239" s="6">
        <f t="shared" si="126"/>
        <v>19.71558343009011</v>
      </c>
      <c r="D239" s="6">
        <f t="shared" si="120"/>
        <v>15.334342667847865</v>
      </c>
      <c r="E239" s="6">
        <f t="shared" si="121"/>
        <v>4.3812407622422445</v>
      </c>
      <c r="F239" s="6">
        <f t="shared" si="119"/>
        <v>652.80487357409481</v>
      </c>
      <c r="G239" s="37"/>
      <c r="H239" s="6">
        <f t="shared" si="106"/>
        <v>0</v>
      </c>
      <c r="I239" s="6">
        <f t="shared" si="123"/>
        <v>0</v>
      </c>
      <c r="J239" s="6">
        <f t="shared" si="94"/>
        <v>0</v>
      </c>
      <c r="K239" s="6">
        <f t="shared" si="127"/>
        <v>0</v>
      </c>
      <c r="N239" s="34">
        <v>228</v>
      </c>
      <c r="O239" s="39">
        <f ca="1">O238+30</f>
        <v>51232</v>
      </c>
      <c r="P239" s="6">
        <f t="shared" si="113"/>
        <v>0</v>
      </c>
      <c r="Q239" s="6">
        <f t="shared" si="107"/>
        <v>0</v>
      </c>
      <c r="R239" s="6">
        <f t="shared" si="124"/>
        <v>0</v>
      </c>
      <c r="S239" s="6">
        <f t="shared" si="122"/>
        <v>0</v>
      </c>
      <c r="T239" s="37"/>
      <c r="U239" s="6">
        <f t="shared" si="96"/>
        <v>0</v>
      </c>
      <c r="V239" s="6">
        <f t="shared" si="97"/>
        <v>0</v>
      </c>
      <c r="W239" s="6">
        <f t="shared" si="98"/>
        <v>0</v>
      </c>
      <c r="X239" s="6">
        <f t="shared" si="99"/>
        <v>0</v>
      </c>
      <c r="Z239" s="34">
        <v>228</v>
      </c>
      <c r="AA239" s="39">
        <f ca="1">AA238+30</f>
        <v>51232</v>
      </c>
      <c r="AB239" s="6">
        <f t="shared" si="110"/>
        <v>0</v>
      </c>
      <c r="AC239" s="6">
        <f t="shared" si="111"/>
        <v>0</v>
      </c>
      <c r="AD239" s="6">
        <f t="shared" si="125"/>
        <v>0</v>
      </c>
      <c r="AE239" s="6">
        <f t="shared" si="100"/>
        <v>0</v>
      </c>
      <c r="AF239" s="37"/>
      <c r="AG239" s="6">
        <f t="shared" si="101"/>
        <v>0</v>
      </c>
      <c r="AH239" s="6">
        <f t="shared" si="114"/>
        <v>0</v>
      </c>
      <c r="AI239" s="6">
        <f t="shared" si="115"/>
        <v>0</v>
      </c>
      <c r="AJ239" s="6">
        <f t="shared" si="102"/>
        <v>0</v>
      </c>
    </row>
    <row r="240" spans="1:36" x14ac:dyDescent="0.2">
      <c r="A240" s="34">
        <v>229</v>
      </c>
      <c r="B240" s="39">
        <f ca="1">B239+31</f>
        <v>51263</v>
      </c>
      <c r="C240" s="6">
        <f t="shared" si="126"/>
        <v>19.584146207222844</v>
      </c>
      <c r="D240" s="6">
        <f t="shared" si="120"/>
        <v>15.232113716728879</v>
      </c>
      <c r="E240" s="6">
        <f t="shared" si="121"/>
        <v>4.3520324904939649</v>
      </c>
      <c r="F240" s="6">
        <f t="shared" si="119"/>
        <v>648.4528410836009</v>
      </c>
      <c r="G240" s="37"/>
      <c r="H240" s="6">
        <f t="shared" si="106"/>
        <v>0</v>
      </c>
      <c r="I240" s="6">
        <f t="shared" si="123"/>
        <v>0</v>
      </c>
      <c r="J240" s="6">
        <f t="shared" si="94"/>
        <v>0</v>
      </c>
      <c r="K240" s="6">
        <f t="shared" si="127"/>
        <v>0</v>
      </c>
      <c r="N240" s="34">
        <v>229</v>
      </c>
      <c r="O240" s="39">
        <f ca="1">O239+31</f>
        <v>51263</v>
      </c>
      <c r="P240" s="6">
        <f t="shared" si="113"/>
        <v>0</v>
      </c>
      <c r="Q240" s="6">
        <f t="shared" si="107"/>
        <v>0</v>
      </c>
      <c r="R240" s="6">
        <f t="shared" si="124"/>
        <v>0</v>
      </c>
      <c r="S240" s="6">
        <f t="shared" si="122"/>
        <v>0</v>
      </c>
      <c r="T240" s="37"/>
      <c r="U240" s="6">
        <f t="shared" si="96"/>
        <v>0</v>
      </c>
      <c r="V240" s="6">
        <f t="shared" si="97"/>
        <v>0</v>
      </c>
      <c r="W240" s="6">
        <f t="shared" si="98"/>
        <v>0</v>
      </c>
      <c r="X240" s="6">
        <f t="shared" si="99"/>
        <v>0</v>
      </c>
      <c r="Z240" s="34">
        <v>229</v>
      </c>
      <c r="AA240" s="39">
        <f ca="1">AA239+31</f>
        <v>51263</v>
      </c>
      <c r="AB240" s="6">
        <f t="shared" si="110"/>
        <v>0</v>
      </c>
      <c r="AC240" s="6">
        <f t="shared" si="111"/>
        <v>0</v>
      </c>
      <c r="AD240" s="6">
        <f t="shared" si="125"/>
        <v>0</v>
      </c>
      <c r="AE240" s="6">
        <f t="shared" si="100"/>
        <v>0</v>
      </c>
      <c r="AF240" s="37"/>
      <c r="AG240" s="6">
        <f t="shared" si="101"/>
        <v>0</v>
      </c>
      <c r="AH240" s="6">
        <f t="shared" si="114"/>
        <v>0</v>
      </c>
      <c r="AI240" s="6">
        <f t="shared" si="115"/>
        <v>0</v>
      </c>
      <c r="AJ240" s="6">
        <f t="shared" si="102"/>
        <v>0</v>
      </c>
    </row>
    <row r="241" spans="1:36" x14ac:dyDescent="0.2">
      <c r="A241" s="34">
        <v>230</v>
      </c>
      <c r="B241" s="39">
        <f ca="1">B240+31</f>
        <v>51294</v>
      </c>
      <c r="C241" s="6">
        <f t="shared" si="126"/>
        <v>19.453585232508026</v>
      </c>
      <c r="D241" s="6">
        <f t="shared" si="120"/>
        <v>15.130566291950688</v>
      </c>
      <c r="E241" s="6">
        <f t="shared" si="121"/>
        <v>4.323018940557338</v>
      </c>
      <c r="F241" s="6">
        <f t="shared" si="119"/>
        <v>644.12982214304361</v>
      </c>
      <c r="G241" s="37"/>
      <c r="H241" s="6">
        <f t="shared" si="106"/>
        <v>0</v>
      </c>
      <c r="I241" s="6">
        <f t="shared" si="123"/>
        <v>0</v>
      </c>
      <c r="J241" s="6">
        <f t="shared" si="94"/>
        <v>0</v>
      </c>
      <c r="K241" s="6">
        <f t="shared" si="127"/>
        <v>0</v>
      </c>
      <c r="N241" s="34">
        <v>230</v>
      </c>
      <c r="O241" s="39">
        <f ca="1">O240+31</f>
        <v>51294</v>
      </c>
      <c r="P241" s="6">
        <f t="shared" si="113"/>
        <v>0</v>
      </c>
      <c r="Q241" s="6">
        <f t="shared" si="107"/>
        <v>0</v>
      </c>
      <c r="R241" s="6">
        <f t="shared" si="124"/>
        <v>0</v>
      </c>
      <c r="S241" s="6">
        <f t="shared" si="122"/>
        <v>0</v>
      </c>
      <c r="T241" s="37"/>
      <c r="U241" s="6">
        <f t="shared" si="96"/>
        <v>0</v>
      </c>
      <c r="V241" s="6">
        <f t="shared" si="97"/>
        <v>0</v>
      </c>
      <c r="W241" s="6">
        <f t="shared" si="98"/>
        <v>0</v>
      </c>
      <c r="X241" s="6">
        <f t="shared" si="99"/>
        <v>0</v>
      </c>
      <c r="Z241" s="34">
        <v>230</v>
      </c>
      <c r="AA241" s="39">
        <f ca="1">AA240+31</f>
        <v>51294</v>
      </c>
      <c r="AB241" s="6">
        <f t="shared" si="110"/>
        <v>0</v>
      </c>
      <c r="AC241" s="6">
        <f t="shared" si="111"/>
        <v>0</v>
      </c>
      <c r="AD241" s="6">
        <f t="shared" si="125"/>
        <v>0</v>
      </c>
      <c r="AE241" s="6">
        <f t="shared" si="100"/>
        <v>0</v>
      </c>
      <c r="AF241" s="37"/>
      <c r="AG241" s="6">
        <f t="shared" si="101"/>
        <v>0</v>
      </c>
      <c r="AH241" s="6">
        <f t="shared" si="114"/>
        <v>0</v>
      </c>
      <c r="AI241" s="6">
        <f t="shared" si="115"/>
        <v>0</v>
      </c>
      <c r="AJ241" s="6">
        <f t="shared" si="102"/>
        <v>0</v>
      </c>
    </row>
    <row r="242" spans="1:36" x14ac:dyDescent="0.2">
      <c r="A242" s="34">
        <v>231</v>
      </c>
      <c r="B242" s="39">
        <f ca="1">B241+30</f>
        <v>51324</v>
      </c>
      <c r="C242" s="6">
        <f t="shared" si="126"/>
        <v>19.323894664291309</v>
      </c>
      <c r="D242" s="6">
        <f t="shared" si="120"/>
        <v>15.029695850004352</v>
      </c>
      <c r="E242" s="6">
        <f t="shared" si="121"/>
        <v>4.2941988142869576</v>
      </c>
      <c r="F242" s="6">
        <f t="shared" si="119"/>
        <v>639.8356233287567</v>
      </c>
      <c r="G242" s="37"/>
      <c r="H242" s="6">
        <f t="shared" si="106"/>
        <v>0</v>
      </c>
      <c r="I242" s="6">
        <f t="shared" si="123"/>
        <v>0</v>
      </c>
      <c r="J242" s="6">
        <f t="shared" si="94"/>
        <v>0</v>
      </c>
      <c r="K242" s="6">
        <f t="shared" si="127"/>
        <v>0</v>
      </c>
      <c r="N242" s="34">
        <v>231</v>
      </c>
      <c r="O242" s="39">
        <f ca="1">O241+30</f>
        <v>51324</v>
      </c>
      <c r="P242" s="6">
        <f t="shared" si="113"/>
        <v>0</v>
      </c>
      <c r="Q242" s="6">
        <f t="shared" si="107"/>
        <v>0</v>
      </c>
      <c r="R242" s="6">
        <f t="shared" si="124"/>
        <v>0</v>
      </c>
      <c r="S242" s="6">
        <f t="shared" si="122"/>
        <v>0</v>
      </c>
      <c r="T242" s="37"/>
      <c r="U242" s="6">
        <f t="shared" si="96"/>
        <v>0</v>
      </c>
      <c r="V242" s="6">
        <f t="shared" si="97"/>
        <v>0</v>
      </c>
      <c r="W242" s="6">
        <f t="shared" si="98"/>
        <v>0</v>
      </c>
      <c r="X242" s="6">
        <f t="shared" si="99"/>
        <v>0</v>
      </c>
      <c r="Z242" s="34">
        <v>231</v>
      </c>
      <c r="AA242" s="39">
        <f ca="1">AA241+30</f>
        <v>51324</v>
      </c>
      <c r="AB242" s="6">
        <f t="shared" si="110"/>
        <v>0</v>
      </c>
      <c r="AC242" s="6">
        <f t="shared" si="111"/>
        <v>0</v>
      </c>
      <c r="AD242" s="6">
        <f t="shared" si="125"/>
        <v>0</v>
      </c>
      <c r="AE242" s="6">
        <f t="shared" si="100"/>
        <v>0</v>
      </c>
      <c r="AF242" s="37"/>
      <c r="AG242" s="6">
        <f t="shared" si="101"/>
        <v>0</v>
      </c>
      <c r="AH242" s="6">
        <f t="shared" si="114"/>
        <v>0</v>
      </c>
      <c r="AI242" s="6">
        <f t="shared" si="115"/>
        <v>0</v>
      </c>
      <c r="AJ242" s="6">
        <f t="shared" si="102"/>
        <v>0</v>
      </c>
    </row>
    <row r="243" spans="1:36" x14ac:dyDescent="0.2">
      <c r="A243" s="34">
        <v>232</v>
      </c>
      <c r="B243" s="39">
        <f ca="1">B242+31</f>
        <v>51355</v>
      </c>
      <c r="C243" s="6">
        <f t="shared" si="126"/>
        <v>19.195068699862698</v>
      </c>
      <c r="D243" s="6">
        <f t="shared" si="120"/>
        <v>14.92949787767099</v>
      </c>
      <c r="E243" s="6">
        <f t="shared" si="121"/>
        <v>4.2655708221917088</v>
      </c>
      <c r="F243" s="6">
        <f t="shared" si="119"/>
        <v>635.57005250656493</v>
      </c>
      <c r="G243" s="37"/>
      <c r="H243" s="6">
        <f t="shared" si="106"/>
        <v>0</v>
      </c>
      <c r="I243" s="6">
        <f t="shared" si="123"/>
        <v>0</v>
      </c>
      <c r="J243" s="6">
        <f t="shared" si="94"/>
        <v>0</v>
      </c>
      <c r="K243" s="6">
        <f t="shared" si="127"/>
        <v>0</v>
      </c>
      <c r="N243" s="34">
        <v>232</v>
      </c>
      <c r="O243" s="39">
        <f ca="1">O242+31</f>
        <v>51355</v>
      </c>
      <c r="P243" s="6">
        <f t="shared" si="113"/>
        <v>0</v>
      </c>
      <c r="Q243" s="6">
        <f t="shared" si="107"/>
        <v>0</v>
      </c>
      <c r="R243" s="6">
        <f t="shared" si="124"/>
        <v>0</v>
      </c>
      <c r="S243" s="6">
        <f t="shared" si="122"/>
        <v>0</v>
      </c>
      <c r="T243" s="37"/>
      <c r="U243" s="6">
        <f t="shared" si="96"/>
        <v>0</v>
      </c>
      <c r="V243" s="6">
        <f t="shared" si="97"/>
        <v>0</v>
      </c>
      <c r="W243" s="6">
        <f t="shared" si="98"/>
        <v>0</v>
      </c>
      <c r="X243" s="6">
        <f t="shared" si="99"/>
        <v>0</v>
      </c>
      <c r="Z243" s="34">
        <v>232</v>
      </c>
      <c r="AA243" s="39">
        <f ca="1">AA242+31</f>
        <v>51355</v>
      </c>
      <c r="AB243" s="6">
        <f t="shared" si="110"/>
        <v>0</v>
      </c>
      <c r="AC243" s="6">
        <f t="shared" si="111"/>
        <v>0</v>
      </c>
      <c r="AD243" s="6">
        <f t="shared" si="125"/>
        <v>0</v>
      </c>
      <c r="AE243" s="6">
        <f t="shared" si="100"/>
        <v>0</v>
      </c>
      <c r="AF243" s="37"/>
      <c r="AG243" s="6">
        <f t="shared" si="101"/>
        <v>0</v>
      </c>
      <c r="AH243" s="6">
        <f t="shared" si="114"/>
        <v>0</v>
      </c>
      <c r="AI243" s="6">
        <f t="shared" si="115"/>
        <v>0</v>
      </c>
      <c r="AJ243" s="6">
        <f t="shared" si="102"/>
        <v>0</v>
      </c>
    </row>
    <row r="244" spans="1:36" x14ac:dyDescent="0.2">
      <c r="A244" s="34">
        <v>233</v>
      </c>
      <c r="B244" s="39">
        <f ca="1">B243+31</f>
        <v>51386</v>
      </c>
      <c r="C244" s="6">
        <f t="shared" si="126"/>
        <v>19.067101575196947</v>
      </c>
      <c r="D244" s="6">
        <f t="shared" si="120"/>
        <v>14.82996789181985</v>
      </c>
      <c r="E244" s="6">
        <f t="shared" si="121"/>
        <v>4.2371336833770972</v>
      </c>
      <c r="F244" s="6">
        <f t="shared" si="119"/>
        <v>631.33291882318781</v>
      </c>
      <c r="G244" s="37"/>
      <c r="H244" s="6">
        <f t="shared" si="106"/>
        <v>0</v>
      </c>
      <c r="I244" s="6">
        <f t="shared" si="123"/>
        <v>0</v>
      </c>
      <c r="J244" s="6">
        <f t="shared" si="94"/>
        <v>0</v>
      </c>
      <c r="K244" s="6">
        <f t="shared" si="127"/>
        <v>0</v>
      </c>
      <c r="N244" s="34">
        <v>233</v>
      </c>
      <c r="O244" s="39">
        <f ca="1">O243+31</f>
        <v>51386</v>
      </c>
      <c r="P244" s="6">
        <f t="shared" si="113"/>
        <v>0</v>
      </c>
      <c r="Q244" s="6">
        <f t="shared" si="107"/>
        <v>0</v>
      </c>
      <c r="R244" s="6">
        <f t="shared" si="124"/>
        <v>0</v>
      </c>
      <c r="S244" s="6">
        <f t="shared" si="122"/>
        <v>0</v>
      </c>
      <c r="T244" s="37"/>
      <c r="U244" s="6">
        <f t="shared" si="96"/>
        <v>0</v>
      </c>
      <c r="V244" s="6">
        <f t="shared" si="97"/>
        <v>0</v>
      </c>
      <c r="W244" s="6">
        <f t="shared" si="98"/>
        <v>0</v>
      </c>
      <c r="X244" s="6">
        <f t="shared" si="99"/>
        <v>0</v>
      </c>
      <c r="Z244" s="34">
        <v>233</v>
      </c>
      <c r="AA244" s="39">
        <f ca="1">AA243+31</f>
        <v>51386</v>
      </c>
      <c r="AB244" s="6">
        <f t="shared" si="110"/>
        <v>0</v>
      </c>
      <c r="AC244" s="6">
        <f t="shared" si="111"/>
        <v>0</v>
      </c>
      <c r="AD244" s="6">
        <f t="shared" si="125"/>
        <v>0</v>
      </c>
      <c r="AE244" s="6">
        <f t="shared" si="100"/>
        <v>0</v>
      </c>
      <c r="AF244" s="37"/>
      <c r="AG244" s="6">
        <f t="shared" si="101"/>
        <v>0</v>
      </c>
      <c r="AH244" s="6">
        <f t="shared" si="114"/>
        <v>0</v>
      </c>
      <c r="AI244" s="6">
        <f t="shared" si="115"/>
        <v>0</v>
      </c>
      <c r="AJ244" s="6">
        <f t="shared" si="102"/>
        <v>0</v>
      </c>
    </row>
    <row r="245" spans="1:36" x14ac:dyDescent="0.2">
      <c r="A245" s="34">
        <v>234</v>
      </c>
      <c r="B245" s="39">
        <f ca="1">B244+30</f>
        <v>51416</v>
      </c>
      <c r="C245" s="6">
        <f t="shared" si="126"/>
        <v>18.939987564695635</v>
      </c>
      <c r="D245" s="6">
        <f t="shared" si="120"/>
        <v>14.731101439207716</v>
      </c>
      <c r="E245" s="6">
        <f t="shared" si="121"/>
        <v>4.2088861254879184</v>
      </c>
      <c r="F245" s="6">
        <f t="shared" si="119"/>
        <v>627.12403269769993</v>
      </c>
      <c r="G245" s="37"/>
      <c r="H245" s="6">
        <f t="shared" si="106"/>
        <v>0</v>
      </c>
      <c r="I245" s="6">
        <f t="shared" si="123"/>
        <v>0</v>
      </c>
      <c r="J245" s="6">
        <f t="shared" ref="J245:J282" si="128">IF(H245&lt;H244,$M$3,H245-I245)</f>
        <v>0</v>
      </c>
      <c r="K245" s="6">
        <f t="shared" si="127"/>
        <v>0</v>
      </c>
      <c r="N245" s="34">
        <v>234</v>
      </c>
      <c r="O245" s="39">
        <f ca="1">O244+30</f>
        <v>51416</v>
      </c>
      <c r="P245" s="6">
        <f t="shared" si="113"/>
        <v>0</v>
      </c>
      <c r="Q245" s="6">
        <f t="shared" si="107"/>
        <v>0</v>
      </c>
      <c r="R245" s="6">
        <f t="shared" si="124"/>
        <v>0</v>
      </c>
      <c r="S245" s="6">
        <f t="shared" si="122"/>
        <v>0</v>
      </c>
      <c r="T245" s="37"/>
      <c r="U245" s="6">
        <f t="shared" si="96"/>
        <v>0</v>
      </c>
      <c r="V245" s="6">
        <f t="shared" si="97"/>
        <v>0</v>
      </c>
      <c r="W245" s="6">
        <f t="shared" si="98"/>
        <v>0</v>
      </c>
      <c r="X245" s="6">
        <f t="shared" si="99"/>
        <v>0</v>
      </c>
      <c r="Z245" s="34">
        <v>234</v>
      </c>
      <c r="AA245" s="39">
        <f ca="1">AA244+30</f>
        <v>51416</v>
      </c>
      <c r="AB245" s="6">
        <f t="shared" si="110"/>
        <v>0</v>
      </c>
      <c r="AC245" s="6">
        <f t="shared" si="111"/>
        <v>0</v>
      </c>
      <c r="AD245" s="6">
        <f t="shared" si="125"/>
        <v>0</v>
      </c>
      <c r="AE245" s="6">
        <f t="shared" si="100"/>
        <v>0</v>
      </c>
      <c r="AF245" s="37"/>
      <c r="AG245" s="6">
        <f t="shared" si="101"/>
        <v>0</v>
      </c>
      <c r="AH245" s="6">
        <f t="shared" si="114"/>
        <v>0</v>
      </c>
      <c r="AI245" s="6">
        <f t="shared" si="115"/>
        <v>0</v>
      </c>
      <c r="AJ245" s="6">
        <f t="shared" si="102"/>
        <v>0</v>
      </c>
    </row>
    <row r="246" spans="1:36" x14ac:dyDescent="0.2">
      <c r="A246" s="34">
        <v>235</v>
      </c>
      <c r="B246" s="39">
        <f ca="1">B245+31</f>
        <v>51447</v>
      </c>
      <c r="C246" s="6">
        <f t="shared" si="126"/>
        <v>18.813720980930999</v>
      </c>
      <c r="D246" s="6">
        <f t="shared" si="120"/>
        <v>14.632894096279665</v>
      </c>
      <c r="E246" s="6">
        <f t="shared" si="121"/>
        <v>4.1808268846513332</v>
      </c>
      <c r="F246" s="6">
        <f t="shared" si="119"/>
        <v>622.94320581304862</v>
      </c>
      <c r="G246" s="37"/>
      <c r="H246" s="6">
        <f t="shared" si="106"/>
        <v>0</v>
      </c>
      <c r="I246" s="6">
        <f t="shared" si="123"/>
        <v>0</v>
      </c>
      <c r="J246" s="6">
        <f t="shared" si="128"/>
        <v>0</v>
      </c>
      <c r="K246" s="6">
        <f t="shared" si="127"/>
        <v>0</v>
      </c>
      <c r="N246" s="34">
        <v>235</v>
      </c>
      <c r="O246" s="39">
        <f ca="1">O245+31</f>
        <v>51447</v>
      </c>
      <c r="P246" s="6">
        <f t="shared" si="113"/>
        <v>0</v>
      </c>
      <c r="Q246" s="6">
        <f t="shared" si="107"/>
        <v>0</v>
      </c>
      <c r="R246" s="6">
        <f t="shared" si="124"/>
        <v>0</v>
      </c>
      <c r="S246" s="6">
        <f t="shared" si="122"/>
        <v>0</v>
      </c>
      <c r="T246" s="37"/>
      <c r="U246" s="6">
        <f t="shared" ref="U246:U282" si="129">IF(X245&gt;$U$6,$U$6,X245)</f>
        <v>0</v>
      </c>
      <c r="V246" s="6">
        <f t="shared" ref="V246:V282" si="130">($H$4/12)*X245</f>
        <v>0</v>
      </c>
      <c r="W246" s="6">
        <f t="shared" ref="W246:W282" si="131">IF(U246&lt;U245,U246,U246-V246)</f>
        <v>0</v>
      </c>
      <c r="X246" s="6">
        <f t="shared" ref="X246:X282" si="132">MAX(0,X245-W246)</f>
        <v>0</v>
      </c>
      <c r="Z246" s="34">
        <v>235</v>
      </c>
      <c r="AA246" s="39">
        <f ca="1">AA245+31</f>
        <v>51447</v>
      </c>
      <c r="AB246" s="6">
        <f t="shared" si="110"/>
        <v>0</v>
      </c>
      <c r="AC246" s="6">
        <f t="shared" si="111"/>
        <v>0</v>
      </c>
      <c r="AD246" s="6">
        <f t="shared" si="125"/>
        <v>0</v>
      </c>
      <c r="AE246" s="6">
        <f t="shared" si="100"/>
        <v>0</v>
      </c>
      <c r="AF246" s="37"/>
      <c r="AG246" s="6">
        <f t="shared" si="101"/>
        <v>0</v>
      </c>
      <c r="AH246" s="6">
        <f t="shared" si="114"/>
        <v>0</v>
      </c>
      <c r="AI246" s="6">
        <f t="shared" si="115"/>
        <v>0</v>
      </c>
      <c r="AJ246" s="6">
        <f t="shared" si="102"/>
        <v>0</v>
      </c>
    </row>
    <row r="247" spans="1:36" x14ac:dyDescent="0.2">
      <c r="A247" s="34">
        <v>236</v>
      </c>
      <c r="B247" s="39">
        <f ca="1">B246+31</f>
        <v>51478</v>
      </c>
      <c r="C247" s="6">
        <f t="shared" si="126"/>
        <v>18.688296174391457</v>
      </c>
      <c r="D247" s="6">
        <f t="shared" si="120"/>
        <v>14.535341468971135</v>
      </c>
      <c r="E247" s="6">
        <f t="shared" si="121"/>
        <v>4.1529547054203224</v>
      </c>
      <c r="F247" s="6">
        <f t="shared" si="119"/>
        <v>618.79025110762825</v>
      </c>
      <c r="G247" s="37"/>
      <c r="H247" s="6">
        <f t="shared" si="106"/>
        <v>0</v>
      </c>
      <c r="I247" s="6">
        <f t="shared" si="123"/>
        <v>0</v>
      </c>
      <c r="J247" s="6">
        <f t="shared" si="128"/>
        <v>0</v>
      </c>
      <c r="K247" s="6">
        <f t="shared" si="127"/>
        <v>0</v>
      </c>
      <c r="N247" s="34">
        <v>236</v>
      </c>
      <c r="O247" s="39">
        <f ca="1">O246+31</f>
        <v>51478</v>
      </c>
      <c r="P247" s="6">
        <f t="shared" si="113"/>
        <v>0</v>
      </c>
      <c r="Q247" s="6">
        <f t="shared" si="107"/>
        <v>0</v>
      </c>
      <c r="R247" s="6">
        <f t="shared" si="124"/>
        <v>0</v>
      </c>
      <c r="S247" s="6">
        <f t="shared" si="122"/>
        <v>0</v>
      </c>
      <c r="T247" s="37"/>
      <c r="U247" s="6">
        <f t="shared" si="129"/>
        <v>0</v>
      </c>
      <c r="V247" s="6">
        <f t="shared" si="130"/>
        <v>0</v>
      </c>
      <c r="W247" s="6">
        <f t="shared" si="131"/>
        <v>0</v>
      </c>
      <c r="X247" s="6">
        <f t="shared" si="132"/>
        <v>0</v>
      </c>
      <c r="Z247" s="34">
        <v>236</v>
      </c>
      <c r="AA247" s="39">
        <f ca="1">AA246+31</f>
        <v>51478</v>
      </c>
      <c r="AB247" s="6">
        <f t="shared" si="110"/>
        <v>0</v>
      </c>
      <c r="AC247" s="6">
        <f t="shared" si="111"/>
        <v>0</v>
      </c>
      <c r="AD247" s="6">
        <f t="shared" si="125"/>
        <v>0</v>
      </c>
      <c r="AE247" s="6">
        <f t="shared" si="100"/>
        <v>0</v>
      </c>
      <c r="AF247" s="37"/>
      <c r="AG247" s="6">
        <f t="shared" si="101"/>
        <v>0</v>
      </c>
      <c r="AH247" s="6">
        <f t="shared" si="114"/>
        <v>0</v>
      </c>
      <c r="AI247" s="6">
        <f t="shared" si="115"/>
        <v>0</v>
      </c>
      <c r="AJ247" s="6">
        <f t="shared" si="102"/>
        <v>0</v>
      </c>
    </row>
    <row r="248" spans="1:36" x14ac:dyDescent="0.2">
      <c r="A248" s="34">
        <v>237</v>
      </c>
      <c r="B248" s="39">
        <f ca="1">B247+30</f>
        <v>51508</v>
      </c>
      <c r="C248" s="6">
        <f t="shared" si="126"/>
        <v>18.563707533228847</v>
      </c>
      <c r="D248" s="6">
        <f t="shared" si="120"/>
        <v>14.438439192511327</v>
      </c>
      <c r="E248" s="6">
        <f t="shared" si="121"/>
        <v>4.1252683407175201</v>
      </c>
      <c r="F248" s="6">
        <f t="shared" si="119"/>
        <v>614.66498276691073</v>
      </c>
      <c r="G248" s="37"/>
      <c r="H248" s="6">
        <f t="shared" si="106"/>
        <v>0</v>
      </c>
      <c r="I248" s="6">
        <f t="shared" si="123"/>
        <v>0</v>
      </c>
      <c r="J248" s="6">
        <f t="shared" si="128"/>
        <v>0</v>
      </c>
      <c r="K248" s="6">
        <f t="shared" si="127"/>
        <v>0</v>
      </c>
      <c r="N248" s="34">
        <v>237</v>
      </c>
      <c r="O248" s="39">
        <f ca="1">O247+30</f>
        <v>51508</v>
      </c>
      <c r="P248" s="6">
        <f t="shared" si="113"/>
        <v>0</v>
      </c>
      <c r="Q248" s="6">
        <f t="shared" si="107"/>
        <v>0</v>
      </c>
      <c r="R248" s="6">
        <f t="shared" si="124"/>
        <v>0</v>
      </c>
      <c r="S248" s="6">
        <f t="shared" si="122"/>
        <v>0</v>
      </c>
      <c r="T248" s="37"/>
      <c r="U248" s="6">
        <f t="shared" si="129"/>
        <v>0</v>
      </c>
      <c r="V248" s="6">
        <f t="shared" si="130"/>
        <v>0</v>
      </c>
      <c r="W248" s="6">
        <f t="shared" si="131"/>
        <v>0</v>
      </c>
      <c r="X248" s="6">
        <f t="shared" si="132"/>
        <v>0</v>
      </c>
      <c r="Z248" s="34">
        <v>237</v>
      </c>
      <c r="AA248" s="39">
        <f ca="1">AA247+30</f>
        <v>51508</v>
      </c>
      <c r="AB248" s="6">
        <f t="shared" si="110"/>
        <v>0</v>
      </c>
      <c r="AC248" s="6">
        <f t="shared" si="111"/>
        <v>0</v>
      </c>
      <c r="AD248" s="6">
        <f t="shared" si="125"/>
        <v>0</v>
      </c>
      <c r="AE248" s="6">
        <f t="shared" si="100"/>
        <v>0</v>
      </c>
      <c r="AF248" s="37"/>
      <c r="AG248" s="6">
        <f t="shared" si="101"/>
        <v>0</v>
      </c>
      <c r="AH248" s="6">
        <f t="shared" si="114"/>
        <v>0</v>
      </c>
      <c r="AI248" s="6">
        <f t="shared" si="115"/>
        <v>0</v>
      </c>
      <c r="AJ248" s="6">
        <f t="shared" si="102"/>
        <v>0</v>
      </c>
    </row>
    <row r="249" spans="1:36" x14ac:dyDescent="0.2">
      <c r="A249" s="34">
        <v>238</v>
      </c>
      <c r="B249" s="39">
        <f ca="1">B248+31</f>
        <v>51539</v>
      </c>
      <c r="C249" s="6">
        <f t="shared" si="126"/>
        <v>18.439949483007322</v>
      </c>
      <c r="D249" s="6">
        <f t="shared" si="120"/>
        <v>14.342182931227917</v>
      </c>
      <c r="E249" s="6">
        <f t="shared" si="121"/>
        <v>4.0977665517794044</v>
      </c>
      <c r="F249" s="6">
        <f t="shared" si="119"/>
        <v>610.56721621513134</v>
      </c>
      <c r="G249" s="37"/>
      <c r="H249" s="6">
        <f t="shared" si="106"/>
        <v>0</v>
      </c>
      <c r="I249" s="6">
        <f t="shared" si="123"/>
        <v>0</v>
      </c>
      <c r="J249" s="6">
        <f t="shared" si="128"/>
        <v>0</v>
      </c>
      <c r="K249" s="6">
        <f t="shared" si="127"/>
        <v>0</v>
      </c>
      <c r="N249" s="34">
        <v>238</v>
      </c>
      <c r="O249" s="39">
        <f ca="1">O248+31</f>
        <v>51539</v>
      </c>
      <c r="P249" s="6">
        <f t="shared" si="113"/>
        <v>0</v>
      </c>
      <c r="Q249" s="6">
        <f t="shared" si="107"/>
        <v>0</v>
      </c>
      <c r="R249" s="6">
        <f t="shared" si="124"/>
        <v>0</v>
      </c>
      <c r="S249" s="6">
        <f t="shared" si="122"/>
        <v>0</v>
      </c>
      <c r="T249" s="37"/>
      <c r="U249" s="6">
        <f t="shared" si="129"/>
        <v>0</v>
      </c>
      <c r="V249" s="6">
        <f t="shared" si="130"/>
        <v>0</v>
      </c>
      <c r="W249" s="6">
        <f t="shared" si="131"/>
        <v>0</v>
      </c>
      <c r="X249" s="6">
        <f t="shared" si="132"/>
        <v>0</v>
      </c>
      <c r="Z249" s="34">
        <v>238</v>
      </c>
      <c r="AA249" s="39">
        <f ca="1">AA248+31</f>
        <v>51539</v>
      </c>
      <c r="AB249" s="6">
        <f t="shared" si="110"/>
        <v>0</v>
      </c>
      <c r="AC249" s="6">
        <f t="shared" si="111"/>
        <v>0</v>
      </c>
      <c r="AD249" s="6">
        <f t="shared" si="125"/>
        <v>0</v>
      </c>
      <c r="AE249" s="6">
        <f t="shared" si="100"/>
        <v>0</v>
      </c>
      <c r="AF249" s="37"/>
      <c r="AG249" s="6">
        <f t="shared" si="101"/>
        <v>0</v>
      </c>
      <c r="AH249" s="6">
        <f t="shared" si="114"/>
        <v>0</v>
      </c>
      <c r="AI249" s="6">
        <f t="shared" si="115"/>
        <v>0</v>
      </c>
      <c r="AJ249" s="6">
        <f t="shared" si="102"/>
        <v>0</v>
      </c>
    </row>
    <row r="250" spans="1:36" x14ac:dyDescent="0.2">
      <c r="A250" s="34">
        <v>239</v>
      </c>
      <c r="B250" s="39">
        <f ca="1">B249+31</f>
        <v>51570</v>
      </c>
      <c r="C250" s="6">
        <f t="shared" si="126"/>
        <v>18.317016486453941</v>
      </c>
      <c r="D250" s="6">
        <f t="shared" si="120"/>
        <v>14.246568378353064</v>
      </c>
      <c r="E250" s="6">
        <f t="shared" si="121"/>
        <v>4.0704481081008765</v>
      </c>
      <c r="F250" s="6">
        <f t="shared" si="119"/>
        <v>606.49676810703045</v>
      </c>
      <c r="G250" s="37"/>
      <c r="H250" s="6">
        <f t="shared" si="106"/>
        <v>0</v>
      </c>
      <c r="I250" s="6">
        <f t="shared" si="123"/>
        <v>0</v>
      </c>
      <c r="J250" s="6">
        <f t="shared" si="128"/>
        <v>0</v>
      </c>
      <c r="K250" s="6">
        <f t="shared" si="127"/>
        <v>0</v>
      </c>
      <c r="N250" s="34">
        <v>239</v>
      </c>
      <c r="O250" s="39">
        <f ca="1">O249+31</f>
        <v>51570</v>
      </c>
      <c r="P250" s="6">
        <f t="shared" si="113"/>
        <v>0</v>
      </c>
      <c r="Q250" s="6">
        <f t="shared" si="107"/>
        <v>0</v>
      </c>
      <c r="R250" s="6">
        <f t="shared" si="124"/>
        <v>0</v>
      </c>
      <c r="S250" s="6">
        <f t="shared" si="122"/>
        <v>0</v>
      </c>
      <c r="T250" s="37"/>
      <c r="U250" s="6">
        <f t="shared" si="129"/>
        <v>0</v>
      </c>
      <c r="V250" s="6">
        <f t="shared" si="130"/>
        <v>0</v>
      </c>
      <c r="W250" s="6">
        <f t="shared" si="131"/>
        <v>0</v>
      </c>
      <c r="X250" s="6">
        <f t="shared" si="132"/>
        <v>0</v>
      </c>
      <c r="Z250" s="34">
        <v>239</v>
      </c>
      <c r="AA250" s="39">
        <f ca="1">AA249+31</f>
        <v>51570</v>
      </c>
      <c r="AB250" s="6">
        <f t="shared" si="110"/>
        <v>0</v>
      </c>
      <c r="AC250" s="6">
        <f t="shared" si="111"/>
        <v>0</v>
      </c>
      <c r="AD250" s="6">
        <f t="shared" si="125"/>
        <v>0</v>
      </c>
      <c r="AE250" s="6">
        <f t="shared" si="100"/>
        <v>0</v>
      </c>
      <c r="AF250" s="37"/>
      <c r="AG250" s="6">
        <f t="shared" si="101"/>
        <v>0</v>
      </c>
      <c r="AH250" s="6">
        <f t="shared" si="114"/>
        <v>0</v>
      </c>
      <c r="AI250" s="6">
        <f t="shared" si="115"/>
        <v>0</v>
      </c>
      <c r="AJ250" s="6">
        <f t="shared" si="102"/>
        <v>0</v>
      </c>
    </row>
    <row r="251" spans="1:36" x14ac:dyDescent="0.2">
      <c r="A251" s="34">
        <v>240</v>
      </c>
      <c r="B251" s="39">
        <f ca="1">B250+30</f>
        <v>51600</v>
      </c>
      <c r="C251" s="6">
        <f t="shared" si="126"/>
        <v>18.194903043210914</v>
      </c>
      <c r="D251" s="6">
        <f t="shared" si="120"/>
        <v>14.151591255830711</v>
      </c>
      <c r="E251" s="6">
        <f t="shared" si="121"/>
        <v>4.0433117873802029</v>
      </c>
      <c r="F251" s="6">
        <f t="shared" si="119"/>
        <v>602.45345631965029</v>
      </c>
      <c r="G251" s="37"/>
      <c r="H251" s="6">
        <f t="shared" si="106"/>
        <v>0</v>
      </c>
      <c r="I251" s="6">
        <f t="shared" si="123"/>
        <v>0</v>
      </c>
      <c r="J251" s="6">
        <f t="shared" si="128"/>
        <v>0</v>
      </c>
      <c r="K251" s="6">
        <f t="shared" si="127"/>
        <v>0</v>
      </c>
      <c r="N251" s="34">
        <v>240</v>
      </c>
      <c r="O251" s="39">
        <f ca="1">O250+30</f>
        <v>51600</v>
      </c>
      <c r="P251" s="6">
        <f t="shared" si="113"/>
        <v>0</v>
      </c>
      <c r="Q251" s="6">
        <f t="shared" si="107"/>
        <v>0</v>
      </c>
      <c r="R251" s="6">
        <f t="shared" si="124"/>
        <v>0</v>
      </c>
      <c r="S251" s="6">
        <f t="shared" si="122"/>
        <v>0</v>
      </c>
      <c r="T251" s="37"/>
      <c r="U251" s="6">
        <f t="shared" si="129"/>
        <v>0</v>
      </c>
      <c r="V251" s="6">
        <f t="shared" si="130"/>
        <v>0</v>
      </c>
      <c r="W251" s="6">
        <f t="shared" si="131"/>
        <v>0</v>
      </c>
      <c r="X251" s="6">
        <f t="shared" si="132"/>
        <v>0</v>
      </c>
      <c r="Z251" s="34">
        <v>240</v>
      </c>
      <c r="AA251" s="39">
        <f ca="1">AA250+30</f>
        <v>51600</v>
      </c>
      <c r="AB251" s="6">
        <f t="shared" si="110"/>
        <v>0</v>
      </c>
      <c r="AC251" s="6">
        <f t="shared" si="111"/>
        <v>0</v>
      </c>
      <c r="AD251" s="6">
        <f t="shared" si="125"/>
        <v>0</v>
      </c>
      <c r="AE251" s="6">
        <f t="shared" si="100"/>
        <v>0</v>
      </c>
      <c r="AF251" s="37"/>
      <c r="AG251" s="6">
        <f t="shared" si="101"/>
        <v>0</v>
      </c>
      <c r="AH251" s="6">
        <f t="shared" si="114"/>
        <v>0</v>
      </c>
      <c r="AI251" s="6">
        <f t="shared" si="115"/>
        <v>0</v>
      </c>
      <c r="AJ251" s="6">
        <f t="shared" si="102"/>
        <v>0</v>
      </c>
    </row>
    <row r="252" spans="1:36" x14ac:dyDescent="0.2">
      <c r="A252" s="34">
        <v>241</v>
      </c>
      <c r="B252" s="39">
        <f ca="1">B251+31</f>
        <v>51631</v>
      </c>
      <c r="C252" s="6">
        <f t="shared" si="126"/>
        <v>18.073603689589508</v>
      </c>
      <c r="D252" s="6">
        <f t="shared" si="120"/>
        <v>14.057247314125174</v>
      </c>
      <c r="E252" s="6">
        <f t="shared" si="121"/>
        <v>4.0163563754643334</v>
      </c>
      <c r="F252" s="6">
        <f t="shared" si="119"/>
        <v>598.437099944186</v>
      </c>
      <c r="G252" s="37"/>
      <c r="H252" s="6">
        <f t="shared" si="106"/>
        <v>0</v>
      </c>
      <c r="I252" s="6">
        <f t="shared" si="123"/>
        <v>0</v>
      </c>
      <c r="J252" s="6">
        <f t="shared" si="128"/>
        <v>0</v>
      </c>
      <c r="K252" s="6">
        <f t="shared" si="127"/>
        <v>0</v>
      </c>
      <c r="N252" s="34">
        <v>241</v>
      </c>
      <c r="O252" s="39">
        <f ca="1">O251+31</f>
        <v>51631</v>
      </c>
      <c r="P252" s="6">
        <f t="shared" si="113"/>
        <v>0</v>
      </c>
      <c r="Q252" s="6">
        <f t="shared" si="107"/>
        <v>0</v>
      </c>
      <c r="R252" s="6">
        <f t="shared" si="124"/>
        <v>0</v>
      </c>
      <c r="S252" s="6">
        <f t="shared" si="122"/>
        <v>0</v>
      </c>
      <c r="T252" s="37"/>
      <c r="U252" s="6">
        <f t="shared" si="129"/>
        <v>0</v>
      </c>
      <c r="V252" s="6">
        <f t="shared" si="130"/>
        <v>0</v>
      </c>
      <c r="W252" s="6">
        <f t="shared" si="131"/>
        <v>0</v>
      </c>
      <c r="X252" s="6">
        <f t="shared" si="132"/>
        <v>0</v>
      </c>
      <c r="Z252" s="34">
        <v>241</v>
      </c>
      <c r="AA252" s="39">
        <f ca="1">AA251+31</f>
        <v>51631</v>
      </c>
      <c r="AB252" s="6">
        <f t="shared" si="110"/>
        <v>0</v>
      </c>
      <c r="AC252" s="6">
        <f t="shared" si="111"/>
        <v>0</v>
      </c>
      <c r="AD252" s="6">
        <f t="shared" si="125"/>
        <v>0</v>
      </c>
      <c r="AE252" s="6">
        <f t="shared" ref="AE252:AE282" si="133">MAX(0,AE251-AD252)</f>
        <v>0</v>
      </c>
      <c r="AF252" s="37"/>
      <c r="AG252" s="6">
        <f t="shared" si="101"/>
        <v>0</v>
      </c>
      <c r="AH252" s="6">
        <f t="shared" si="114"/>
        <v>0</v>
      </c>
      <c r="AI252" s="6">
        <f t="shared" si="115"/>
        <v>0</v>
      </c>
      <c r="AJ252" s="6">
        <f t="shared" si="102"/>
        <v>0</v>
      </c>
    </row>
    <row r="253" spans="1:36" x14ac:dyDescent="0.2">
      <c r="A253" s="34">
        <v>242</v>
      </c>
      <c r="B253" s="39">
        <f ca="1">B252+31</f>
        <v>51662</v>
      </c>
      <c r="C253" s="6">
        <f t="shared" si="126"/>
        <v>17.953112998325579</v>
      </c>
      <c r="D253" s="6">
        <f t="shared" si="120"/>
        <v>13.963532332031008</v>
      </c>
      <c r="E253" s="6">
        <f t="shared" si="121"/>
        <v>3.9895806662945716</v>
      </c>
      <c r="F253" s="6">
        <f t="shared" si="119"/>
        <v>594.44751927789139</v>
      </c>
      <c r="G253" s="37"/>
      <c r="H253" s="6">
        <f t="shared" si="106"/>
        <v>0</v>
      </c>
      <c r="I253" s="6">
        <f t="shared" si="123"/>
        <v>0</v>
      </c>
      <c r="J253" s="6">
        <f t="shared" si="128"/>
        <v>0</v>
      </c>
      <c r="K253" s="6">
        <f t="shared" si="127"/>
        <v>0</v>
      </c>
      <c r="N253" s="34">
        <v>242</v>
      </c>
      <c r="O253" s="39">
        <f ca="1">O252+31</f>
        <v>51662</v>
      </c>
      <c r="P253" s="6">
        <f t="shared" si="113"/>
        <v>0</v>
      </c>
      <c r="Q253" s="6">
        <f t="shared" si="107"/>
        <v>0</v>
      </c>
      <c r="R253" s="6">
        <f t="shared" si="124"/>
        <v>0</v>
      </c>
      <c r="S253" s="6">
        <f t="shared" si="122"/>
        <v>0</v>
      </c>
      <c r="T253" s="37"/>
      <c r="U253" s="6">
        <f t="shared" si="129"/>
        <v>0</v>
      </c>
      <c r="V253" s="6">
        <f t="shared" si="130"/>
        <v>0</v>
      </c>
      <c r="W253" s="6">
        <f t="shared" si="131"/>
        <v>0</v>
      </c>
      <c r="X253" s="6">
        <f t="shared" si="132"/>
        <v>0</v>
      </c>
      <c r="Z253" s="34">
        <v>242</v>
      </c>
      <c r="AA253" s="39">
        <f ca="1">AA252+31</f>
        <v>51662</v>
      </c>
      <c r="AB253" s="6">
        <f t="shared" si="110"/>
        <v>0</v>
      </c>
      <c r="AC253" s="6">
        <f t="shared" si="111"/>
        <v>0</v>
      </c>
      <c r="AD253" s="6">
        <f t="shared" si="125"/>
        <v>0</v>
      </c>
      <c r="AE253" s="6">
        <f t="shared" si="133"/>
        <v>0</v>
      </c>
      <c r="AF253" s="37"/>
      <c r="AG253" s="6">
        <f t="shared" si="101"/>
        <v>0</v>
      </c>
      <c r="AH253" s="6">
        <f t="shared" si="114"/>
        <v>0</v>
      </c>
      <c r="AI253" s="6">
        <f t="shared" si="115"/>
        <v>0</v>
      </c>
      <c r="AJ253" s="6">
        <f t="shared" si="102"/>
        <v>0</v>
      </c>
    </row>
    <row r="254" spans="1:36" x14ac:dyDescent="0.2">
      <c r="A254" s="34">
        <v>243</v>
      </c>
      <c r="B254" s="39">
        <f ca="1">B253+30</f>
        <v>51692</v>
      </c>
      <c r="C254" s="6">
        <f t="shared" si="126"/>
        <v>17.83342557833674</v>
      </c>
      <c r="D254" s="6">
        <f t="shared" si="120"/>
        <v>13.870442116484133</v>
      </c>
      <c r="E254" s="6">
        <f t="shared" si="121"/>
        <v>3.9629834618526072</v>
      </c>
      <c r="F254" s="6">
        <f t="shared" si="119"/>
        <v>590.48453581603883</v>
      </c>
      <c r="G254" s="37"/>
      <c r="H254" s="6">
        <f t="shared" si="106"/>
        <v>0</v>
      </c>
      <c r="I254" s="6">
        <f t="shared" si="123"/>
        <v>0</v>
      </c>
      <c r="J254" s="6">
        <f t="shared" si="128"/>
        <v>0</v>
      </c>
      <c r="K254" s="6">
        <f t="shared" si="127"/>
        <v>0</v>
      </c>
      <c r="N254" s="34">
        <v>243</v>
      </c>
      <c r="O254" s="39">
        <f ca="1">O253+30</f>
        <v>51692</v>
      </c>
      <c r="P254" s="6">
        <f t="shared" si="113"/>
        <v>0</v>
      </c>
      <c r="Q254" s="6">
        <f t="shared" si="107"/>
        <v>0</v>
      </c>
      <c r="R254" s="6">
        <f t="shared" si="124"/>
        <v>0</v>
      </c>
      <c r="S254" s="6">
        <f t="shared" si="122"/>
        <v>0</v>
      </c>
      <c r="T254" s="37"/>
      <c r="U254" s="6">
        <f t="shared" si="129"/>
        <v>0</v>
      </c>
      <c r="V254" s="6">
        <f t="shared" si="130"/>
        <v>0</v>
      </c>
      <c r="W254" s="6">
        <f t="shared" si="131"/>
        <v>0</v>
      </c>
      <c r="X254" s="6">
        <f t="shared" si="132"/>
        <v>0</v>
      </c>
      <c r="Z254" s="34">
        <v>243</v>
      </c>
      <c r="AA254" s="39">
        <f ca="1">AA253+30</f>
        <v>51692</v>
      </c>
      <c r="AB254" s="6">
        <f t="shared" si="110"/>
        <v>0</v>
      </c>
      <c r="AC254" s="6">
        <f t="shared" si="111"/>
        <v>0</v>
      </c>
      <c r="AD254" s="6">
        <f t="shared" si="125"/>
        <v>0</v>
      </c>
      <c r="AE254" s="6">
        <f t="shared" si="133"/>
        <v>0</v>
      </c>
      <c r="AF254" s="37"/>
      <c r="AG254" s="6">
        <f t="shared" si="101"/>
        <v>0</v>
      </c>
      <c r="AH254" s="6">
        <f t="shared" si="114"/>
        <v>0</v>
      </c>
      <c r="AI254" s="6">
        <f t="shared" si="115"/>
        <v>0</v>
      </c>
      <c r="AJ254" s="6">
        <f t="shared" si="102"/>
        <v>0</v>
      </c>
    </row>
    <row r="255" spans="1:36" x14ac:dyDescent="0.2">
      <c r="A255" s="34">
        <v>244</v>
      </c>
      <c r="B255" s="39">
        <f ca="1">B254+31</f>
        <v>51723</v>
      </c>
      <c r="C255" s="6">
        <f t="shared" si="126"/>
        <v>17.714536074481163</v>
      </c>
      <c r="D255" s="6">
        <f t="shared" ref="D255:D282" si="134">IF(F254&lt;0,0,$C$4/12*F254)</f>
        <v>13.77797250237424</v>
      </c>
      <c r="E255" s="6">
        <f t="shared" si="121"/>
        <v>3.9365635721069232</v>
      </c>
      <c r="F255" s="6">
        <f t="shared" si="119"/>
        <v>586.54797224393189</v>
      </c>
      <c r="G255" s="37"/>
      <c r="H255" s="6">
        <f t="shared" si="106"/>
        <v>0</v>
      </c>
      <c r="I255" s="6">
        <f t="shared" si="123"/>
        <v>0</v>
      </c>
      <c r="J255" s="6">
        <f t="shared" si="128"/>
        <v>0</v>
      </c>
      <c r="K255" s="6">
        <f t="shared" si="127"/>
        <v>0</v>
      </c>
      <c r="N255" s="34">
        <v>244</v>
      </c>
      <c r="O255" s="39">
        <f ca="1">O254+31</f>
        <v>51723</v>
      </c>
      <c r="P255" s="6">
        <f t="shared" si="113"/>
        <v>0</v>
      </c>
      <c r="Q255" s="6">
        <f t="shared" si="107"/>
        <v>0</v>
      </c>
      <c r="R255" s="6">
        <f t="shared" si="124"/>
        <v>0</v>
      </c>
      <c r="S255" s="6">
        <f t="shared" si="122"/>
        <v>0</v>
      </c>
      <c r="T255" s="37"/>
      <c r="U255" s="6">
        <f t="shared" si="129"/>
        <v>0</v>
      </c>
      <c r="V255" s="6">
        <f t="shared" si="130"/>
        <v>0</v>
      </c>
      <c r="W255" s="6">
        <f t="shared" si="131"/>
        <v>0</v>
      </c>
      <c r="X255" s="6">
        <f t="shared" si="132"/>
        <v>0</v>
      </c>
      <c r="Z255" s="34">
        <v>244</v>
      </c>
      <c r="AA255" s="39">
        <f ca="1">AA254+31</f>
        <v>51723</v>
      </c>
      <c r="AB255" s="6">
        <f t="shared" si="110"/>
        <v>0</v>
      </c>
      <c r="AC255" s="6">
        <f t="shared" si="111"/>
        <v>0</v>
      </c>
      <c r="AD255" s="6">
        <f t="shared" si="125"/>
        <v>0</v>
      </c>
      <c r="AE255" s="6">
        <f t="shared" si="133"/>
        <v>0</v>
      </c>
      <c r="AF255" s="37"/>
      <c r="AG255" s="6">
        <f t="shared" si="101"/>
        <v>0</v>
      </c>
      <c r="AH255" s="6">
        <f t="shared" si="114"/>
        <v>0</v>
      </c>
      <c r="AI255" s="6">
        <f t="shared" si="115"/>
        <v>0</v>
      </c>
      <c r="AJ255" s="6">
        <f t="shared" si="102"/>
        <v>0</v>
      </c>
    </row>
    <row r="256" spans="1:36" x14ac:dyDescent="0.2">
      <c r="A256" s="34">
        <v>245</v>
      </c>
      <c r="B256" s="39">
        <f ca="1">B255+31</f>
        <v>51754</v>
      </c>
      <c r="C256" s="6">
        <f t="shared" si="126"/>
        <v>17.596439167317957</v>
      </c>
      <c r="D256" s="6">
        <f t="shared" si="134"/>
        <v>13.686119352358412</v>
      </c>
      <c r="E256" s="6">
        <f t="shared" si="121"/>
        <v>3.9103198149595446</v>
      </c>
      <c r="F256" s="6">
        <f t="shared" si="119"/>
        <v>582.63765242897239</v>
      </c>
      <c r="G256" s="37"/>
      <c r="H256" s="6">
        <f t="shared" si="106"/>
        <v>0</v>
      </c>
      <c r="I256" s="6">
        <f t="shared" si="123"/>
        <v>0</v>
      </c>
      <c r="J256" s="6">
        <f t="shared" si="128"/>
        <v>0</v>
      </c>
      <c r="K256" s="6">
        <f t="shared" si="127"/>
        <v>0</v>
      </c>
      <c r="N256" s="34">
        <v>245</v>
      </c>
      <c r="O256" s="39">
        <f ca="1">O255+31</f>
        <v>51754</v>
      </c>
      <c r="P256" s="6">
        <f t="shared" si="113"/>
        <v>0</v>
      </c>
      <c r="Q256" s="6">
        <f t="shared" si="107"/>
        <v>0</v>
      </c>
      <c r="R256" s="6">
        <f t="shared" si="124"/>
        <v>0</v>
      </c>
      <c r="S256" s="6">
        <f t="shared" si="122"/>
        <v>0</v>
      </c>
      <c r="T256" s="37"/>
      <c r="U256" s="6">
        <f t="shared" si="129"/>
        <v>0</v>
      </c>
      <c r="V256" s="6">
        <f t="shared" si="130"/>
        <v>0</v>
      </c>
      <c r="W256" s="6">
        <f t="shared" si="131"/>
        <v>0</v>
      </c>
      <c r="X256" s="6">
        <f t="shared" si="132"/>
        <v>0</v>
      </c>
      <c r="Z256" s="34">
        <v>245</v>
      </c>
      <c r="AA256" s="39">
        <f ca="1">AA255+31</f>
        <v>51754</v>
      </c>
      <c r="AB256" s="6">
        <f t="shared" si="110"/>
        <v>0</v>
      </c>
      <c r="AC256" s="6">
        <f t="shared" si="111"/>
        <v>0</v>
      </c>
      <c r="AD256" s="6">
        <f t="shared" si="125"/>
        <v>0</v>
      </c>
      <c r="AE256" s="6">
        <f t="shared" si="133"/>
        <v>0</v>
      </c>
      <c r="AF256" s="37"/>
      <c r="AG256" s="6">
        <f t="shared" si="101"/>
        <v>0</v>
      </c>
      <c r="AH256" s="6">
        <f t="shared" si="114"/>
        <v>0</v>
      </c>
      <c r="AI256" s="6">
        <f t="shared" si="115"/>
        <v>0</v>
      </c>
      <c r="AJ256" s="6">
        <f t="shared" si="102"/>
        <v>0</v>
      </c>
    </row>
    <row r="257" spans="1:36" x14ac:dyDescent="0.2">
      <c r="A257" s="34">
        <v>246</v>
      </c>
      <c r="B257" s="39">
        <f ca="1">B256+30</f>
        <v>51784</v>
      </c>
      <c r="C257" s="6">
        <f t="shared" si="126"/>
        <v>17.479129572869169</v>
      </c>
      <c r="D257" s="6">
        <f t="shared" si="134"/>
        <v>13.594878556676022</v>
      </c>
      <c r="E257" s="25"/>
      <c r="F257" s="6">
        <f t="shared" si="119"/>
        <v>582.63765242897239</v>
      </c>
      <c r="G257" s="37"/>
      <c r="H257" s="6">
        <f t="shared" si="106"/>
        <v>0</v>
      </c>
      <c r="I257" s="6">
        <f t="shared" si="123"/>
        <v>0</v>
      </c>
      <c r="J257" s="6">
        <f t="shared" si="128"/>
        <v>0</v>
      </c>
      <c r="K257" s="6">
        <f t="shared" si="127"/>
        <v>0</v>
      </c>
      <c r="N257" s="34">
        <v>246</v>
      </c>
      <c r="O257" s="39">
        <f ca="1">O256+30</f>
        <v>51784</v>
      </c>
      <c r="P257" s="6">
        <f t="shared" si="113"/>
        <v>0</v>
      </c>
      <c r="Q257" s="6">
        <f t="shared" si="107"/>
        <v>0</v>
      </c>
      <c r="R257" s="25"/>
      <c r="S257" s="6">
        <f t="shared" si="122"/>
        <v>0</v>
      </c>
      <c r="T257" s="37"/>
      <c r="U257" s="6">
        <f t="shared" si="129"/>
        <v>0</v>
      </c>
      <c r="V257" s="6">
        <f t="shared" si="130"/>
        <v>0</v>
      </c>
      <c r="W257" s="6">
        <f t="shared" si="131"/>
        <v>0</v>
      </c>
      <c r="X257" s="6">
        <f t="shared" si="132"/>
        <v>0</v>
      </c>
      <c r="Z257" s="34">
        <v>246</v>
      </c>
      <c r="AA257" s="39">
        <f ca="1">AA256+30</f>
        <v>51784</v>
      </c>
      <c r="AB257" s="6">
        <f t="shared" si="110"/>
        <v>0</v>
      </c>
      <c r="AC257" s="6">
        <f t="shared" si="111"/>
        <v>0</v>
      </c>
      <c r="AD257" s="25"/>
      <c r="AE257" s="6">
        <f t="shared" si="133"/>
        <v>0</v>
      </c>
      <c r="AF257" s="37"/>
      <c r="AG257" s="6">
        <f t="shared" si="101"/>
        <v>0</v>
      </c>
      <c r="AH257" s="6">
        <f t="shared" si="114"/>
        <v>0</v>
      </c>
      <c r="AI257" s="6">
        <f t="shared" si="115"/>
        <v>0</v>
      </c>
      <c r="AJ257" s="6">
        <f t="shared" si="102"/>
        <v>0</v>
      </c>
    </row>
    <row r="258" spans="1:36" x14ac:dyDescent="0.2">
      <c r="A258" s="34">
        <v>247</v>
      </c>
      <c r="B258" s="39">
        <f ca="1">B257+31</f>
        <v>51815</v>
      </c>
      <c r="C258" s="6">
        <f t="shared" si="126"/>
        <v>17.479129572869169</v>
      </c>
      <c r="D258" s="6">
        <f t="shared" si="134"/>
        <v>13.594878556676022</v>
      </c>
      <c r="E258" s="25"/>
      <c r="F258" s="6">
        <f t="shared" si="119"/>
        <v>582.63765242897239</v>
      </c>
      <c r="G258" s="37"/>
      <c r="H258" s="6">
        <f t="shared" si="106"/>
        <v>0</v>
      </c>
      <c r="I258" s="6">
        <f t="shared" si="123"/>
        <v>0</v>
      </c>
      <c r="J258" s="6">
        <f t="shared" si="128"/>
        <v>0</v>
      </c>
      <c r="K258" s="6">
        <f t="shared" si="127"/>
        <v>0</v>
      </c>
      <c r="N258" s="34">
        <v>247</v>
      </c>
      <c r="O258" s="39">
        <f ca="1">O257+31</f>
        <v>51815</v>
      </c>
      <c r="P258" s="6">
        <f t="shared" si="113"/>
        <v>0</v>
      </c>
      <c r="Q258" s="6">
        <f t="shared" si="107"/>
        <v>0</v>
      </c>
      <c r="R258" s="25"/>
      <c r="S258" s="6">
        <f t="shared" si="122"/>
        <v>0</v>
      </c>
      <c r="T258" s="37"/>
      <c r="U258" s="6">
        <f t="shared" si="129"/>
        <v>0</v>
      </c>
      <c r="V258" s="6">
        <f t="shared" si="130"/>
        <v>0</v>
      </c>
      <c r="W258" s="6">
        <f t="shared" si="131"/>
        <v>0</v>
      </c>
      <c r="X258" s="6">
        <f t="shared" si="132"/>
        <v>0</v>
      </c>
      <c r="Z258" s="34">
        <v>247</v>
      </c>
      <c r="AA258" s="39">
        <f ca="1">AA257+31</f>
        <v>51815</v>
      </c>
      <c r="AB258" s="6">
        <f t="shared" si="110"/>
        <v>0</v>
      </c>
      <c r="AC258" s="6">
        <f t="shared" si="111"/>
        <v>0</v>
      </c>
      <c r="AD258" s="25"/>
      <c r="AE258" s="6">
        <f t="shared" si="133"/>
        <v>0</v>
      </c>
      <c r="AF258" s="37"/>
      <c r="AG258" s="6">
        <f t="shared" si="101"/>
        <v>0</v>
      </c>
      <c r="AH258" s="6">
        <f t="shared" si="114"/>
        <v>0</v>
      </c>
      <c r="AI258" s="6">
        <f t="shared" si="115"/>
        <v>0</v>
      </c>
      <c r="AJ258" s="6">
        <f t="shared" si="102"/>
        <v>0</v>
      </c>
    </row>
    <row r="259" spans="1:36" x14ac:dyDescent="0.2">
      <c r="A259" s="34">
        <v>248</v>
      </c>
      <c r="B259" s="39">
        <f ca="1">B258+31</f>
        <v>51846</v>
      </c>
      <c r="C259" s="6">
        <f t="shared" si="126"/>
        <v>17.479129572869169</v>
      </c>
      <c r="D259" s="6">
        <f t="shared" si="134"/>
        <v>13.594878556676022</v>
      </c>
      <c r="E259" s="25"/>
      <c r="F259" s="6">
        <f t="shared" si="119"/>
        <v>582.63765242897239</v>
      </c>
      <c r="G259" s="37"/>
      <c r="H259" s="6">
        <f t="shared" si="106"/>
        <v>0</v>
      </c>
      <c r="I259" s="6">
        <f t="shared" si="123"/>
        <v>0</v>
      </c>
      <c r="J259" s="6">
        <f t="shared" si="128"/>
        <v>0</v>
      </c>
      <c r="K259" s="6">
        <f t="shared" si="127"/>
        <v>0</v>
      </c>
      <c r="N259" s="34">
        <v>248</v>
      </c>
      <c r="O259" s="39">
        <f ca="1">O258+31</f>
        <v>51846</v>
      </c>
      <c r="P259" s="6">
        <f t="shared" si="113"/>
        <v>0</v>
      </c>
      <c r="Q259" s="6">
        <f t="shared" si="107"/>
        <v>0</v>
      </c>
      <c r="R259" s="25"/>
      <c r="S259" s="6">
        <f t="shared" si="122"/>
        <v>0</v>
      </c>
      <c r="T259" s="37"/>
      <c r="U259" s="6">
        <f t="shared" si="129"/>
        <v>0</v>
      </c>
      <c r="V259" s="6">
        <f t="shared" si="130"/>
        <v>0</v>
      </c>
      <c r="W259" s="6">
        <f t="shared" si="131"/>
        <v>0</v>
      </c>
      <c r="X259" s="6">
        <f t="shared" si="132"/>
        <v>0</v>
      </c>
      <c r="Z259" s="34">
        <v>248</v>
      </c>
      <c r="AA259" s="39">
        <f ca="1">AA258+31</f>
        <v>51846</v>
      </c>
      <c r="AB259" s="6">
        <f t="shared" si="110"/>
        <v>0</v>
      </c>
      <c r="AC259" s="6">
        <f t="shared" si="111"/>
        <v>0</v>
      </c>
      <c r="AD259" s="25"/>
      <c r="AE259" s="6">
        <f t="shared" si="133"/>
        <v>0</v>
      </c>
      <c r="AF259" s="37"/>
      <c r="AG259" s="6">
        <f t="shared" si="101"/>
        <v>0</v>
      </c>
      <c r="AH259" s="6">
        <f t="shared" si="114"/>
        <v>0</v>
      </c>
      <c r="AI259" s="6">
        <f t="shared" si="115"/>
        <v>0</v>
      </c>
      <c r="AJ259" s="6">
        <f t="shared" si="102"/>
        <v>0</v>
      </c>
    </row>
    <row r="260" spans="1:36" x14ac:dyDescent="0.2">
      <c r="A260" s="34">
        <v>249</v>
      </c>
      <c r="B260" s="39">
        <f ca="1">B259+30</f>
        <v>51876</v>
      </c>
      <c r="C260" s="6">
        <f t="shared" si="126"/>
        <v>17.479129572869169</v>
      </c>
      <c r="D260" s="6">
        <f t="shared" si="134"/>
        <v>13.594878556676022</v>
      </c>
      <c r="E260" s="25"/>
      <c r="F260" s="6">
        <f t="shared" si="119"/>
        <v>582.63765242897239</v>
      </c>
      <c r="G260" s="37"/>
      <c r="H260" s="6">
        <f t="shared" si="106"/>
        <v>0</v>
      </c>
      <c r="I260" s="6">
        <f t="shared" si="123"/>
        <v>0</v>
      </c>
      <c r="J260" s="6">
        <f t="shared" si="128"/>
        <v>0</v>
      </c>
      <c r="K260" s="6">
        <f t="shared" si="127"/>
        <v>0</v>
      </c>
      <c r="N260" s="34">
        <v>249</v>
      </c>
      <c r="O260" s="39">
        <f ca="1">O259+30</f>
        <v>51876</v>
      </c>
      <c r="P260" s="6">
        <f t="shared" si="113"/>
        <v>0</v>
      </c>
      <c r="Q260" s="6">
        <f t="shared" si="107"/>
        <v>0</v>
      </c>
      <c r="R260" s="25"/>
      <c r="S260" s="6">
        <f t="shared" si="122"/>
        <v>0</v>
      </c>
      <c r="T260" s="37"/>
      <c r="U260" s="6">
        <f t="shared" si="129"/>
        <v>0</v>
      </c>
      <c r="V260" s="6">
        <f t="shared" si="130"/>
        <v>0</v>
      </c>
      <c r="W260" s="6">
        <f t="shared" si="131"/>
        <v>0</v>
      </c>
      <c r="X260" s="6">
        <f t="shared" si="132"/>
        <v>0</v>
      </c>
      <c r="Z260" s="34">
        <v>249</v>
      </c>
      <c r="AA260" s="39">
        <f ca="1">AA259+30</f>
        <v>51876</v>
      </c>
      <c r="AB260" s="6">
        <f t="shared" si="110"/>
        <v>0</v>
      </c>
      <c r="AC260" s="6">
        <f t="shared" si="111"/>
        <v>0</v>
      </c>
      <c r="AD260" s="25"/>
      <c r="AE260" s="6">
        <f t="shared" si="133"/>
        <v>0</v>
      </c>
      <c r="AF260" s="37"/>
      <c r="AG260" s="6">
        <f t="shared" si="101"/>
        <v>0</v>
      </c>
      <c r="AH260" s="6">
        <f t="shared" si="114"/>
        <v>0</v>
      </c>
      <c r="AI260" s="6">
        <f t="shared" si="115"/>
        <v>0</v>
      </c>
      <c r="AJ260" s="6">
        <f t="shared" si="102"/>
        <v>0</v>
      </c>
    </row>
    <row r="261" spans="1:36" x14ac:dyDescent="0.2">
      <c r="A261" s="34">
        <v>250</v>
      </c>
      <c r="B261" s="39">
        <f ca="1">B260+31</f>
        <v>51907</v>
      </c>
      <c r="C261" s="6">
        <f t="shared" si="126"/>
        <v>17.479129572869169</v>
      </c>
      <c r="D261" s="6">
        <f t="shared" si="134"/>
        <v>13.594878556676022</v>
      </c>
      <c r="E261" s="25"/>
      <c r="F261" s="6">
        <f t="shared" si="119"/>
        <v>582.63765242897239</v>
      </c>
      <c r="G261" s="37"/>
      <c r="H261" s="6">
        <f t="shared" si="106"/>
        <v>0</v>
      </c>
      <c r="I261" s="6">
        <f t="shared" si="123"/>
        <v>0</v>
      </c>
      <c r="J261" s="6">
        <f t="shared" si="128"/>
        <v>0</v>
      </c>
      <c r="K261" s="6">
        <f t="shared" si="127"/>
        <v>0</v>
      </c>
      <c r="N261" s="34">
        <v>250</v>
      </c>
      <c r="O261" s="39">
        <f ca="1">O260+31</f>
        <v>51907</v>
      </c>
      <c r="P261" s="6">
        <f t="shared" si="113"/>
        <v>0</v>
      </c>
      <c r="Q261" s="6">
        <f t="shared" si="107"/>
        <v>0</v>
      </c>
      <c r="R261" s="25"/>
      <c r="S261" s="6">
        <f t="shared" si="122"/>
        <v>0</v>
      </c>
      <c r="T261" s="37"/>
      <c r="U261" s="6">
        <f t="shared" si="129"/>
        <v>0</v>
      </c>
      <c r="V261" s="6">
        <f t="shared" si="130"/>
        <v>0</v>
      </c>
      <c r="W261" s="6">
        <f t="shared" si="131"/>
        <v>0</v>
      </c>
      <c r="X261" s="6">
        <f t="shared" si="132"/>
        <v>0</v>
      </c>
      <c r="Z261" s="34">
        <v>250</v>
      </c>
      <c r="AA261" s="39">
        <f ca="1">AA260+31</f>
        <v>51907</v>
      </c>
      <c r="AB261" s="6">
        <f t="shared" si="110"/>
        <v>0</v>
      </c>
      <c r="AC261" s="6">
        <f t="shared" si="111"/>
        <v>0</v>
      </c>
      <c r="AD261" s="25"/>
      <c r="AE261" s="6">
        <f t="shared" si="133"/>
        <v>0</v>
      </c>
      <c r="AF261" s="37"/>
      <c r="AG261" s="6">
        <f t="shared" si="101"/>
        <v>0</v>
      </c>
      <c r="AH261" s="6">
        <f t="shared" si="114"/>
        <v>0</v>
      </c>
      <c r="AI261" s="6">
        <f t="shared" si="115"/>
        <v>0</v>
      </c>
      <c r="AJ261" s="6">
        <f t="shared" si="102"/>
        <v>0</v>
      </c>
    </row>
    <row r="262" spans="1:36" x14ac:dyDescent="0.2">
      <c r="A262" s="34">
        <v>251</v>
      </c>
      <c r="B262" s="39">
        <f ca="1">B261+31</f>
        <v>51938</v>
      </c>
      <c r="C262" s="6">
        <f t="shared" si="126"/>
        <v>17.479129572869169</v>
      </c>
      <c r="D262" s="6">
        <f t="shared" si="134"/>
        <v>13.594878556676022</v>
      </c>
      <c r="E262" s="25"/>
      <c r="F262" s="6">
        <f t="shared" si="119"/>
        <v>582.63765242897239</v>
      </c>
      <c r="G262" s="37"/>
      <c r="H262" s="6">
        <f t="shared" si="106"/>
        <v>0</v>
      </c>
      <c r="I262" s="6">
        <f t="shared" si="123"/>
        <v>0</v>
      </c>
      <c r="J262" s="6">
        <f t="shared" si="128"/>
        <v>0</v>
      </c>
      <c r="K262" s="6">
        <f t="shared" si="127"/>
        <v>0</v>
      </c>
      <c r="N262" s="34">
        <v>251</v>
      </c>
      <c r="O262" s="39">
        <f ca="1">O261+31</f>
        <v>51938</v>
      </c>
      <c r="P262" s="6">
        <f t="shared" si="113"/>
        <v>0</v>
      </c>
      <c r="Q262" s="6">
        <f t="shared" si="107"/>
        <v>0</v>
      </c>
      <c r="R262" s="25"/>
      <c r="S262" s="6">
        <f t="shared" si="122"/>
        <v>0</v>
      </c>
      <c r="T262" s="37"/>
      <c r="U262" s="6">
        <f t="shared" si="129"/>
        <v>0</v>
      </c>
      <c r="V262" s="6">
        <f t="shared" si="130"/>
        <v>0</v>
      </c>
      <c r="W262" s="6">
        <f t="shared" si="131"/>
        <v>0</v>
      </c>
      <c r="X262" s="6">
        <f t="shared" si="132"/>
        <v>0</v>
      </c>
      <c r="Z262" s="34">
        <v>251</v>
      </c>
      <c r="AA262" s="39">
        <f ca="1">AA261+31</f>
        <v>51938</v>
      </c>
      <c r="AB262" s="6">
        <f t="shared" si="110"/>
        <v>0</v>
      </c>
      <c r="AC262" s="6">
        <f t="shared" si="111"/>
        <v>0</v>
      </c>
      <c r="AD262" s="25"/>
      <c r="AE262" s="6">
        <f t="shared" si="133"/>
        <v>0</v>
      </c>
      <c r="AF262" s="37"/>
      <c r="AG262" s="6">
        <f t="shared" si="101"/>
        <v>0</v>
      </c>
      <c r="AH262" s="6">
        <f t="shared" si="114"/>
        <v>0</v>
      </c>
      <c r="AI262" s="6">
        <f t="shared" si="115"/>
        <v>0</v>
      </c>
      <c r="AJ262" s="6">
        <f t="shared" si="102"/>
        <v>0</v>
      </c>
    </row>
    <row r="263" spans="1:36" x14ac:dyDescent="0.2">
      <c r="A263" s="34">
        <v>252</v>
      </c>
      <c r="B263" s="39">
        <f ca="1">B262+30</f>
        <v>51968</v>
      </c>
      <c r="C263" s="6">
        <f t="shared" si="126"/>
        <v>17.479129572869169</v>
      </c>
      <c r="D263" s="6">
        <f t="shared" si="134"/>
        <v>13.594878556676022</v>
      </c>
      <c r="E263" s="25"/>
      <c r="F263" s="6">
        <f t="shared" si="119"/>
        <v>582.63765242897239</v>
      </c>
      <c r="G263" s="37"/>
      <c r="H263" s="6">
        <f t="shared" si="106"/>
        <v>0</v>
      </c>
      <c r="I263" s="6">
        <f t="shared" si="123"/>
        <v>0</v>
      </c>
      <c r="J263" s="6">
        <f t="shared" si="128"/>
        <v>0</v>
      </c>
      <c r="K263" s="6">
        <f t="shared" si="127"/>
        <v>0</v>
      </c>
      <c r="N263" s="34">
        <v>252</v>
      </c>
      <c r="O263" s="39">
        <f ca="1">O262+30</f>
        <v>51968</v>
      </c>
      <c r="P263" s="6">
        <f t="shared" si="113"/>
        <v>0</v>
      </c>
      <c r="Q263" s="6">
        <f t="shared" si="107"/>
        <v>0</v>
      </c>
      <c r="R263" s="25"/>
      <c r="S263" s="6">
        <f t="shared" si="122"/>
        <v>0</v>
      </c>
      <c r="T263" s="37"/>
      <c r="U263" s="6">
        <f t="shared" si="129"/>
        <v>0</v>
      </c>
      <c r="V263" s="6">
        <f t="shared" si="130"/>
        <v>0</v>
      </c>
      <c r="W263" s="6">
        <f t="shared" si="131"/>
        <v>0</v>
      </c>
      <c r="X263" s="6">
        <f t="shared" si="132"/>
        <v>0</v>
      </c>
      <c r="Z263" s="34">
        <v>252</v>
      </c>
      <c r="AA263" s="39">
        <f ca="1">AA262+30</f>
        <v>51968</v>
      </c>
      <c r="AB263" s="6">
        <f>IF(AND($AB$6*AE262&lt;10,AC262&gt;0),10,$AB$6*AE262)</f>
        <v>0</v>
      </c>
      <c r="AC263" s="6">
        <f t="shared" si="111"/>
        <v>0</v>
      </c>
      <c r="AD263" s="25"/>
      <c r="AE263" s="6">
        <f t="shared" si="133"/>
        <v>0</v>
      </c>
      <c r="AF263" s="37"/>
      <c r="AG263" s="6">
        <f t="shared" si="101"/>
        <v>0</v>
      </c>
      <c r="AH263" s="6">
        <f t="shared" si="114"/>
        <v>0</v>
      </c>
      <c r="AI263" s="6">
        <f t="shared" si="115"/>
        <v>0</v>
      </c>
      <c r="AJ263" s="6">
        <f t="shared" si="102"/>
        <v>0</v>
      </c>
    </row>
    <row r="264" spans="1:36" x14ac:dyDescent="0.2">
      <c r="A264" s="34">
        <v>253</v>
      </c>
      <c r="B264" s="39">
        <f ca="1">B263+31</f>
        <v>51999</v>
      </c>
      <c r="C264" s="6">
        <f t="shared" si="126"/>
        <v>17.479129572869169</v>
      </c>
      <c r="D264" s="6">
        <f t="shared" si="134"/>
        <v>13.594878556676022</v>
      </c>
      <c r="E264" s="25"/>
      <c r="F264" s="6">
        <f t="shared" si="119"/>
        <v>582.63765242897239</v>
      </c>
      <c r="G264" s="37"/>
      <c r="H264" s="6">
        <f t="shared" si="106"/>
        <v>0</v>
      </c>
      <c r="I264" s="6">
        <f t="shared" si="123"/>
        <v>0</v>
      </c>
      <c r="J264" s="6">
        <f t="shared" si="128"/>
        <v>0</v>
      </c>
      <c r="K264" s="6">
        <f t="shared" si="127"/>
        <v>0</v>
      </c>
      <c r="N264" s="34">
        <v>253</v>
      </c>
      <c r="O264" s="39">
        <f ca="1">O263+31</f>
        <v>51999</v>
      </c>
      <c r="P264" s="6">
        <f t="shared" si="113"/>
        <v>0</v>
      </c>
      <c r="Q264" s="6">
        <f t="shared" si="107"/>
        <v>0</v>
      </c>
      <c r="R264" s="25"/>
      <c r="S264" s="6">
        <f t="shared" si="122"/>
        <v>0</v>
      </c>
      <c r="T264" s="37"/>
      <c r="U264" s="6">
        <f t="shared" si="129"/>
        <v>0</v>
      </c>
      <c r="V264" s="6">
        <f t="shared" si="130"/>
        <v>0</v>
      </c>
      <c r="W264" s="6">
        <f t="shared" si="131"/>
        <v>0</v>
      </c>
      <c r="X264" s="6">
        <f t="shared" si="132"/>
        <v>0</v>
      </c>
      <c r="Z264" s="34">
        <v>253</v>
      </c>
      <c r="AA264" s="39">
        <f ca="1">AA263+31</f>
        <v>51999</v>
      </c>
      <c r="AB264" s="6">
        <f t="shared" ref="AB264:AB282" si="135">IF(AND($AB$6*AE263&lt;10,AC263&gt;0),10,$AB$6*AE263)</f>
        <v>0</v>
      </c>
      <c r="AC264" s="6">
        <f t="shared" si="111"/>
        <v>0</v>
      </c>
      <c r="AD264" s="25"/>
      <c r="AE264" s="6">
        <f t="shared" si="133"/>
        <v>0</v>
      </c>
      <c r="AF264" s="37"/>
      <c r="AG264" s="6">
        <f t="shared" si="101"/>
        <v>0</v>
      </c>
      <c r="AH264" s="6">
        <f t="shared" si="114"/>
        <v>0</v>
      </c>
      <c r="AI264" s="6">
        <f t="shared" si="115"/>
        <v>0</v>
      </c>
      <c r="AJ264" s="6">
        <f t="shared" si="102"/>
        <v>0</v>
      </c>
    </row>
    <row r="265" spans="1:36" x14ac:dyDescent="0.2">
      <c r="A265" s="34">
        <v>254</v>
      </c>
      <c r="B265" s="39">
        <f ca="1">B264+31</f>
        <v>52030</v>
      </c>
      <c r="C265" s="6">
        <f t="shared" si="126"/>
        <v>17.479129572869169</v>
      </c>
      <c r="D265" s="6">
        <f t="shared" si="134"/>
        <v>13.594878556676022</v>
      </c>
      <c r="E265" s="25"/>
      <c r="F265" s="6">
        <f t="shared" si="119"/>
        <v>582.63765242897239</v>
      </c>
      <c r="G265" s="37"/>
      <c r="H265" s="6">
        <f t="shared" si="106"/>
        <v>0</v>
      </c>
      <c r="I265" s="6">
        <f t="shared" si="123"/>
        <v>0</v>
      </c>
      <c r="J265" s="6">
        <f t="shared" si="128"/>
        <v>0</v>
      </c>
      <c r="K265" s="6">
        <f t="shared" si="127"/>
        <v>0</v>
      </c>
      <c r="N265" s="34">
        <v>254</v>
      </c>
      <c r="O265" s="39">
        <f ca="1">O264+31</f>
        <v>52030</v>
      </c>
      <c r="P265" s="6">
        <f t="shared" si="113"/>
        <v>0</v>
      </c>
      <c r="Q265" s="6">
        <f t="shared" si="107"/>
        <v>0</v>
      </c>
      <c r="R265" s="25"/>
      <c r="S265" s="6">
        <f t="shared" si="122"/>
        <v>0</v>
      </c>
      <c r="T265" s="37"/>
      <c r="U265" s="6">
        <f t="shared" si="129"/>
        <v>0</v>
      </c>
      <c r="V265" s="6">
        <f t="shared" si="130"/>
        <v>0</v>
      </c>
      <c r="W265" s="6">
        <f t="shared" si="131"/>
        <v>0</v>
      </c>
      <c r="X265" s="6">
        <f t="shared" si="132"/>
        <v>0</v>
      </c>
      <c r="Z265" s="34">
        <v>254</v>
      </c>
      <c r="AA265" s="39">
        <f ca="1">AA264+31</f>
        <v>52030</v>
      </c>
      <c r="AB265" s="6">
        <f t="shared" si="135"/>
        <v>0</v>
      </c>
      <c r="AC265" s="6">
        <f t="shared" si="111"/>
        <v>0</v>
      </c>
      <c r="AD265" s="25"/>
      <c r="AE265" s="6">
        <f t="shared" si="133"/>
        <v>0</v>
      </c>
      <c r="AF265" s="37"/>
      <c r="AG265" s="6">
        <f t="shared" si="101"/>
        <v>0</v>
      </c>
      <c r="AH265" s="6">
        <f t="shared" si="114"/>
        <v>0</v>
      </c>
      <c r="AI265" s="6">
        <f t="shared" si="115"/>
        <v>0</v>
      </c>
      <c r="AJ265" s="6">
        <f t="shared" si="102"/>
        <v>0</v>
      </c>
    </row>
    <row r="266" spans="1:36" x14ac:dyDescent="0.2">
      <c r="A266" s="34">
        <v>255</v>
      </c>
      <c r="B266" s="39">
        <f ca="1">B265+30</f>
        <v>52060</v>
      </c>
      <c r="C266" s="6">
        <f t="shared" si="126"/>
        <v>17.479129572869169</v>
      </c>
      <c r="D266" s="6">
        <f t="shared" si="134"/>
        <v>13.594878556676022</v>
      </c>
      <c r="E266" s="25"/>
      <c r="F266" s="6">
        <f t="shared" si="119"/>
        <v>582.63765242897239</v>
      </c>
      <c r="G266" s="37"/>
      <c r="H266" s="6">
        <f t="shared" si="106"/>
        <v>0</v>
      </c>
      <c r="I266" s="6">
        <f t="shared" si="123"/>
        <v>0</v>
      </c>
      <c r="J266" s="6">
        <f t="shared" si="128"/>
        <v>0</v>
      </c>
      <c r="K266" s="6">
        <f t="shared" si="127"/>
        <v>0</v>
      </c>
      <c r="N266" s="34">
        <v>255</v>
      </c>
      <c r="O266" s="39">
        <f ca="1">O265+30</f>
        <v>52060</v>
      </c>
      <c r="P266" s="6">
        <f t="shared" si="113"/>
        <v>0</v>
      </c>
      <c r="Q266" s="6">
        <f t="shared" si="107"/>
        <v>0</v>
      </c>
      <c r="R266" s="25"/>
      <c r="S266" s="6">
        <f t="shared" si="122"/>
        <v>0</v>
      </c>
      <c r="T266" s="37"/>
      <c r="U266" s="6">
        <f t="shared" si="129"/>
        <v>0</v>
      </c>
      <c r="V266" s="6">
        <f t="shared" si="130"/>
        <v>0</v>
      </c>
      <c r="W266" s="6">
        <f t="shared" si="131"/>
        <v>0</v>
      </c>
      <c r="X266" s="6">
        <f t="shared" si="132"/>
        <v>0</v>
      </c>
      <c r="Z266" s="34">
        <v>255</v>
      </c>
      <c r="AA266" s="39">
        <f ca="1">AA265+30</f>
        <v>52060</v>
      </c>
      <c r="AB266" s="6">
        <f t="shared" si="135"/>
        <v>0</v>
      </c>
      <c r="AC266" s="6">
        <f t="shared" si="111"/>
        <v>0</v>
      </c>
      <c r="AD266" s="25"/>
      <c r="AE266" s="6">
        <f t="shared" si="133"/>
        <v>0</v>
      </c>
      <c r="AF266" s="37"/>
      <c r="AG266" s="6">
        <f t="shared" si="101"/>
        <v>0</v>
      </c>
      <c r="AH266" s="6">
        <f t="shared" si="114"/>
        <v>0</v>
      </c>
      <c r="AI266" s="6">
        <f t="shared" si="115"/>
        <v>0</v>
      </c>
      <c r="AJ266" s="6">
        <f t="shared" si="102"/>
        <v>0</v>
      </c>
    </row>
    <row r="267" spans="1:36" x14ac:dyDescent="0.2">
      <c r="A267" s="34">
        <v>256</v>
      </c>
      <c r="B267" s="39">
        <f ca="1">B266+31</f>
        <v>52091</v>
      </c>
      <c r="C267" s="6">
        <f t="shared" si="126"/>
        <v>17.479129572869169</v>
      </c>
      <c r="D267" s="6">
        <f t="shared" si="134"/>
        <v>13.594878556676022</v>
      </c>
      <c r="E267" s="25"/>
      <c r="F267" s="6">
        <f t="shared" si="119"/>
        <v>582.63765242897239</v>
      </c>
      <c r="G267" s="37"/>
      <c r="H267" s="6">
        <f t="shared" si="106"/>
        <v>0</v>
      </c>
      <c r="I267" s="6">
        <f t="shared" si="123"/>
        <v>0</v>
      </c>
      <c r="J267" s="6">
        <f t="shared" si="128"/>
        <v>0</v>
      </c>
      <c r="K267" s="6">
        <f t="shared" si="127"/>
        <v>0</v>
      </c>
      <c r="N267" s="34">
        <v>256</v>
      </c>
      <c r="O267" s="39">
        <f ca="1">O266+31</f>
        <v>52091</v>
      </c>
      <c r="P267" s="6">
        <f t="shared" si="113"/>
        <v>0</v>
      </c>
      <c r="Q267" s="6">
        <f t="shared" si="107"/>
        <v>0</v>
      </c>
      <c r="R267" s="25"/>
      <c r="S267" s="6">
        <f t="shared" si="122"/>
        <v>0</v>
      </c>
      <c r="T267" s="37"/>
      <c r="U267" s="6">
        <f t="shared" si="129"/>
        <v>0</v>
      </c>
      <c r="V267" s="6">
        <f t="shared" si="130"/>
        <v>0</v>
      </c>
      <c r="W267" s="6">
        <f t="shared" si="131"/>
        <v>0</v>
      </c>
      <c r="X267" s="6">
        <f t="shared" si="132"/>
        <v>0</v>
      </c>
      <c r="Z267" s="34">
        <v>256</v>
      </c>
      <c r="AA267" s="39">
        <f ca="1">AA266+31</f>
        <v>52091</v>
      </c>
      <c r="AB267" s="6">
        <f t="shared" si="135"/>
        <v>0</v>
      </c>
      <c r="AC267" s="6">
        <f t="shared" si="111"/>
        <v>0</v>
      </c>
      <c r="AD267" s="25"/>
      <c r="AE267" s="6">
        <f t="shared" si="133"/>
        <v>0</v>
      </c>
      <c r="AF267" s="37"/>
      <c r="AG267" s="6">
        <f t="shared" si="101"/>
        <v>0</v>
      </c>
      <c r="AH267" s="6">
        <f t="shared" si="114"/>
        <v>0</v>
      </c>
      <c r="AI267" s="6">
        <f t="shared" si="115"/>
        <v>0</v>
      </c>
      <c r="AJ267" s="6">
        <f t="shared" si="102"/>
        <v>0</v>
      </c>
    </row>
    <row r="268" spans="1:36" x14ac:dyDescent="0.2">
      <c r="A268" s="34">
        <v>257</v>
      </c>
      <c r="B268" s="39">
        <f ca="1">B267+31</f>
        <v>52122</v>
      </c>
      <c r="C268" s="6">
        <f t="shared" si="126"/>
        <v>17.479129572869169</v>
      </c>
      <c r="D268" s="6">
        <f t="shared" si="134"/>
        <v>13.594878556676022</v>
      </c>
      <c r="E268" s="25"/>
      <c r="F268" s="6">
        <f t="shared" si="119"/>
        <v>582.63765242897239</v>
      </c>
      <c r="G268" s="37"/>
      <c r="H268" s="6">
        <f t="shared" si="106"/>
        <v>0</v>
      </c>
      <c r="I268" s="6">
        <f t="shared" si="123"/>
        <v>0</v>
      </c>
      <c r="J268" s="6">
        <f t="shared" si="128"/>
        <v>0</v>
      </c>
      <c r="K268" s="6">
        <f t="shared" si="127"/>
        <v>0</v>
      </c>
      <c r="N268" s="34">
        <v>257</v>
      </c>
      <c r="O268" s="39">
        <f ca="1">O267+31</f>
        <v>52122</v>
      </c>
      <c r="P268" s="6">
        <f t="shared" si="113"/>
        <v>0</v>
      </c>
      <c r="Q268" s="6">
        <f t="shared" si="107"/>
        <v>0</v>
      </c>
      <c r="R268" s="25"/>
      <c r="S268" s="6">
        <f t="shared" si="122"/>
        <v>0</v>
      </c>
      <c r="T268" s="37"/>
      <c r="U268" s="6">
        <f t="shared" si="129"/>
        <v>0</v>
      </c>
      <c r="V268" s="6">
        <f t="shared" si="130"/>
        <v>0</v>
      </c>
      <c r="W268" s="6">
        <f t="shared" si="131"/>
        <v>0</v>
      </c>
      <c r="X268" s="6">
        <f t="shared" si="132"/>
        <v>0</v>
      </c>
      <c r="Z268" s="34">
        <v>257</v>
      </c>
      <c r="AA268" s="39">
        <f ca="1">AA267+31</f>
        <v>52122</v>
      </c>
      <c r="AB268" s="6">
        <f t="shared" si="135"/>
        <v>0</v>
      </c>
      <c r="AC268" s="6">
        <f t="shared" si="111"/>
        <v>0</v>
      </c>
      <c r="AD268" s="25"/>
      <c r="AE268" s="6">
        <f t="shared" si="133"/>
        <v>0</v>
      </c>
      <c r="AF268" s="37"/>
      <c r="AG268" s="6">
        <f t="shared" ref="AG268:AG282" si="136">IF(AJ267&gt;$AG$6,$AG$6,AJ267)</f>
        <v>0</v>
      </c>
      <c r="AH268" s="6">
        <f t="shared" si="114"/>
        <v>0</v>
      </c>
      <c r="AI268" s="6">
        <f t="shared" si="115"/>
        <v>0</v>
      </c>
      <c r="AJ268" s="6">
        <f t="shared" ref="AJ268:AJ282" si="137">MAX(0,AJ267-AI268)</f>
        <v>0</v>
      </c>
    </row>
    <row r="269" spans="1:36" x14ac:dyDescent="0.2">
      <c r="A269" s="34">
        <v>258</v>
      </c>
      <c r="B269" s="39">
        <f ca="1">B268+30</f>
        <v>52152</v>
      </c>
      <c r="C269" s="6">
        <f t="shared" si="126"/>
        <v>17.479129572869169</v>
      </c>
      <c r="D269" s="6">
        <f t="shared" si="134"/>
        <v>13.594878556676022</v>
      </c>
      <c r="E269" s="25"/>
      <c r="F269" s="6">
        <f t="shared" si="119"/>
        <v>582.63765242897239</v>
      </c>
      <c r="G269" s="37"/>
      <c r="H269" s="6">
        <f t="shared" ref="H269:H282" si="138">IF(K268&gt;$H$6,$H$6,K268)</f>
        <v>0</v>
      </c>
      <c r="I269" s="6">
        <f t="shared" si="123"/>
        <v>0</v>
      </c>
      <c r="J269" s="6">
        <f t="shared" si="128"/>
        <v>0</v>
      </c>
      <c r="K269" s="6">
        <f t="shared" si="127"/>
        <v>0</v>
      </c>
      <c r="N269" s="34">
        <v>258</v>
      </c>
      <c r="O269" s="39">
        <f ca="1">O268+30</f>
        <v>52152</v>
      </c>
      <c r="P269" s="6">
        <f t="shared" si="113"/>
        <v>0</v>
      </c>
      <c r="Q269" s="6">
        <f t="shared" ref="Q269:Q282" si="139">IF(P269&lt;10,0,$P$4/12*S268)</f>
        <v>0</v>
      </c>
      <c r="R269" s="25"/>
      <c r="S269" s="6">
        <f t="shared" si="122"/>
        <v>0</v>
      </c>
      <c r="T269" s="37"/>
      <c r="U269" s="6">
        <f t="shared" si="129"/>
        <v>0</v>
      </c>
      <c r="V269" s="6">
        <f t="shared" si="130"/>
        <v>0</v>
      </c>
      <c r="W269" s="6">
        <f t="shared" si="131"/>
        <v>0</v>
      </c>
      <c r="X269" s="6">
        <f t="shared" si="132"/>
        <v>0</v>
      </c>
      <c r="Z269" s="34">
        <v>258</v>
      </c>
      <c r="AA269" s="39">
        <f ca="1">AA268+30</f>
        <v>52152</v>
      </c>
      <c r="AB269" s="6">
        <f t="shared" si="135"/>
        <v>0</v>
      </c>
      <c r="AC269" s="6">
        <f t="shared" ref="AC269:AC283" si="140">IF(AB269&lt;10,0,$AB$4/12*AE268)</f>
        <v>0</v>
      </c>
      <c r="AD269" s="25"/>
      <c r="AE269" s="6">
        <f t="shared" si="133"/>
        <v>0</v>
      </c>
      <c r="AF269" s="37"/>
      <c r="AG269" s="6">
        <f t="shared" si="136"/>
        <v>0</v>
      </c>
      <c r="AH269" s="6">
        <f t="shared" si="114"/>
        <v>0</v>
      </c>
      <c r="AI269" s="6">
        <f t="shared" si="115"/>
        <v>0</v>
      </c>
      <c r="AJ269" s="6">
        <f t="shared" si="137"/>
        <v>0</v>
      </c>
    </row>
    <row r="270" spans="1:36" x14ac:dyDescent="0.2">
      <c r="A270" s="34">
        <v>259</v>
      </c>
      <c r="B270" s="39">
        <f ca="1">B269+31</f>
        <v>52183</v>
      </c>
      <c r="C270" s="6">
        <f t="shared" si="126"/>
        <v>17.479129572869169</v>
      </c>
      <c r="D270" s="6">
        <f t="shared" si="134"/>
        <v>13.594878556676022</v>
      </c>
      <c r="E270" s="25"/>
      <c r="F270" s="6">
        <f t="shared" si="119"/>
        <v>582.63765242897239</v>
      </c>
      <c r="G270" s="37"/>
      <c r="H270" s="6">
        <f t="shared" si="138"/>
        <v>0</v>
      </c>
      <c r="I270" s="6">
        <f t="shared" si="123"/>
        <v>0</v>
      </c>
      <c r="J270" s="6">
        <f t="shared" si="128"/>
        <v>0</v>
      </c>
      <c r="K270" s="6">
        <f t="shared" si="127"/>
        <v>0</v>
      </c>
      <c r="N270" s="34">
        <v>259</v>
      </c>
      <c r="O270" s="39">
        <f ca="1">O269+31</f>
        <v>52183</v>
      </c>
      <c r="P270" s="6">
        <f t="shared" ref="P270:P282" si="141">IF(AND($P$6*S269&lt;10,Q269&gt;0),10,$P$6*S269)</f>
        <v>0</v>
      </c>
      <c r="Q270" s="6">
        <f t="shared" si="139"/>
        <v>0</v>
      </c>
      <c r="R270" s="25"/>
      <c r="S270" s="6">
        <f t="shared" si="122"/>
        <v>0</v>
      </c>
      <c r="T270" s="37"/>
      <c r="U270" s="6">
        <f t="shared" si="129"/>
        <v>0</v>
      </c>
      <c r="V270" s="6">
        <f t="shared" si="130"/>
        <v>0</v>
      </c>
      <c r="W270" s="6">
        <f t="shared" si="131"/>
        <v>0</v>
      </c>
      <c r="X270" s="6">
        <f t="shared" si="132"/>
        <v>0</v>
      </c>
      <c r="Z270" s="34">
        <v>259</v>
      </c>
      <c r="AA270" s="39">
        <f ca="1">AA269+31</f>
        <v>52183</v>
      </c>
      <c r="AB270" s="6">
        <f t="shared" si="135"/>
        <v>0</v>
      </c>
      <c r="AC270" s="6">
        <f t="shared" si="140"/>
        <v>0</v>
      </c>
      <c r="AD270" s="25"/>
      <c r="AE270" s="6">
        <f t="shared" si="133"/>
        <v>0</v>
      </c>
      <c r="AF270" s="37"/>
      <c r="AG270" s="6">
        <f t="shared" si="136"/>
        <v>0</v>
      </c>
      <c r="AH270" s="6">
        <f t="shared" ref="AH270:AH282" si="142">($AG$4/12)*AJ269</f>
        <v>0</v>
      </c>
      <c r="AI270" s="6">
        <f t="shared" ref="AI270:AI282" si="143">IF(AG270&lt;AG269,AG270,AG270-AH270)</f>
        <v>0</v>
      </c>
      <c r="AJ270" s="6">
        <f t="shared" si="137"/>
        <v>0</v>
      </c>
    </row>
    <row r="271" spans="1:36" x14ac:dyDescent="0.2">
      <c r="A271" s="34">
        <v>260</v>
      </c>
      <c r="B271" s="39">
        <f ca="1">B270+31</f>
        <v>52214</v>
      </c>
      <c r="C271" s="6">
        <f t="shared" si="126"/>
        <v>17.479129572869169</v>
      </c>
      <c r="D271" s="6">
        <f t="shared" si="134"/>
        <v>13.594878556676022</v>
      </c>
      <c r="E271" s="25"/>
      <c r="F271" s="6">
        <f t="shared" si="119"/>
        <v>582.63765242897239</v>
      </c>
      <c r="G271" s="37"/>
      <c r="H271" s="6">
        <f t="shared" si="138"/>
        <v>0</v>
      </c>
      <c r="I271" s="6">
        <f t="shared" si="123"/>
        <v>0</v>
      </c>
      <c r="J271" s="6">
        <f t="shared" si="128"/>
        <v>0</v>
      </c>
      <c r="K271" s="6">
        <f t="shared" si="127"/>
        <v>0</v>
      </c>
      <c r="N271" s="34">
        <v>260</v>
      </c>
      <c r="O271" s="39">
        <f ca="1">O270+31</f>
        <v>52214</v>
      </c>
      <c r="P271" s="6">
        <f t="shared" si="141"/>
        <v>0</v>
      </c>
      <c r="Q271" s="6">
        <f t="shared" si="139"/>
        <v>0</v>
      </c>
      <c r="R271" s="25"/>
      <c r="S271" s="6">
        <f t="shared" si="122"/>
        <v>0</v>
      </c>
      <c r="T271" s="37"/>
      <c r="U271" s="6">
        <f t="shared" si="129"/>
        <v>0</v>
      </c>
      <c r="V271" s="6">
        <f t="shared" si="130"/>
        <v>0</v>
      </c>
      <c r="W271" s="6">
        <f t="shared" si="131"/>
        <v>0</v>
      </c>
      <c r="X271" s="6">
        <f t="shared" si="132"/>
        <v>0</v>
      </c>
      <c r="Z271" s="34">
        <v>260</v>
      </c>
      <c r="AA271" s="39">
        <f ca="1">AA270+31</f>
        <v>52214</v>
      </c>
      <c r="AB271" s="6">
        <f t="shared" si="135"/>
        <v>0</v>
      </c>
      <c r="AC271" s="6">
        <f t="shared" si="140"/>
        <v>0</v>
      </c>
      <c r="AD271" s="25"/>
      <c r="AE271" s="6">
        <f t="shared" si="133"/>
        <v>0</v>
      </c>
      <c r="AF271" s="37"/>
      <c r="AG271" s="6">
        <f t="shared" si="136"/>
        <v>0</v>
      </c>
      <c r="AH271" s="6">
        <f t="shared" si="142"/>
        <v>0</v>
      </c>
      <c r="AI271" s="6">
        <f t="shared" si="143"/>
        <v>0</v>
      </c>
      <c r="AJ271" s="6">
        <f t="shared" si="137"/>
        <v>0</v>
      </c>
    </row>
    <row r="272" spans="1:36" x14ac:dyDescent="0.2">
      <c r="A272" s="34">
        <v>261</v>
      </c>
      <c r="B272" s="39">
        <f ca="1">B271+30</f>
        <v>52244</v>
      </c>
      <c r="C272" s="6">
        <f t="shared" si="126"/>
        <v>17.479129572869169</v>
      </c>
      <c r="D272" s="6">
        <f t="shared" si="134"/>
        <v>13.594878556676022</v>
      </c>
      <c r="E272" s="25"/>
      <c r="F272" s="6">
        <f t="shared" si="119"/>
        <v>582.63765242897239</v>
      </c>
      <c r="G272" s="37"/>
      <c r="H272" s="6">
        <f t="shared" si="138"/>
        <v>0</v>
      </c>
      <c r="I272" s="6">
        <f t="shared" si="123"/>
        <v>0</v>
      </c>
      <c r="J272" s="6">
        <f t="shared" si="128"/>
        <v>0</v>
      </c>
      <c r="K272" s="6">
        <f t="shared" si="127"/>
        <v>0</v>
      </c>
      <c r="N272" s="34">
        <v>261</v>
      </c>
      <c r="O272" s="39">
        <f ca="1">O271+30</f>
        <v>52244</v>
      </c>
      <c r="P272" s="6">
        <f t="shared" si="141"/>
        <v>0</v>
      </c>
      <c r="Q272" s="6">
        <f t="shared" si="139"/>
        <v>0</v>
      </c>
      <c r="R272" s="25"/>
      <c r="S272" s="6">
        <f t="shared" si="122"/>
        <v>0</v>
      </c>
      <c r="T272" s="37"/>
      <c r="U272" s="6">
        <f t="shared" si="129"/>
        <v>0</v>
      </c>
      <c r="V272" s="6">
        <f t="shared" si="130"/>
        <v>0</v>
      </c>
      <c r="W272" s="6">
        <f t="shared" si="131"/>
        <v>0</v>
      </c>
      <c r="X272" s="6">
        <f t="shared" si="132"/>
        <v>0</v>
      </c>
      <c r="Z272" s="34">
        <v>261</v>
      </c>
      <c r="AA272" s="39">
        <f ca="1">AA271+30</f>
        <v>52244</v>
      </c>
      <c r="AB272" s="6">
        <f t="shared" si="135"/>
        <v>0</v>
      </c>
      <c r="AC272" s="6">
        <f t="shared" si="140"/>
        <v>0</v>
      </c>
      <c r="AD272" s="25"/>
      <c r="AE272" s="6">
        <f t="shared" si="133"/>
        <v>0</v>
      </c>
      <c r="AF272" s="37"/>
      <c r="AG272" s="6">
        <f t="shared" si="136"/>
        <v>0</v>
      </c>
      <c r="AH272" s="6">
        <f t="shared" si="142"/>
        <v>0</v>
      </c>
      <c r="AI272" s="6">
        <f t="shared" si="143"/>
        <v>0</v>
      </c>
      <c r="AJ272" s="6">
        <f t="shared" si="137"/>
        <v>0</v>
      </c>
    </row>
    <row r="273" spans="1:36" x14ac:dyDescent="0.2">
      <c r="A273" s="34">
        <v>262</v>
      </c>
      <c r="B273" s="39">
        <f ca="1">B272+31</f>
        <v>52275</v>
      </c>
      <c r="C273" s="6">
        <f t="shared" si="126"/>
        <v>17.479129572869169</v>
      </c>
      <c r="D273" s="6">
        <f t="shared" si="134"/>
        <v>13.594878556676022</v>
      </c>
      <c r="E273" s="25"/>
      <c r="F273" s="6">
        <f t="shared" si="119"/>
        <v>582.63765242897239</v>
      </c>
      <c r="G273" s="37"/>
      <c r="H273" s="6">
        <f t="shared" si="138"/>
        <v>0</v>
      </c>
      <c r="I273" s="6">
        <f t="shared" si="123"/>
        <v>0</v>
      </c>
      <c r="J273" s="6">
        <f t="shared" si="128"/>
        <v>0</v>
      </c>
      <c r="K273" s="6">
        <f t="shared" si="127"/>
        <v>0</v>
      </c>
      <c r="N273" s="34">
        <v>262</v>
      </c>
      <c r="O273" s="39">
        <f ca="1">O272+31</f>
        <v>52275</v>
      </c>
      <c r="P273" s="6">
        <f t="shared" si="141"/>
        <v>0</v>
      </c>
      <c r="Q273" s="6">
        <f t="shared" si="139"/>
        <v>0</v>
      </c>
      <c r="R273" s="25"/>
      <c r="S273" s="6">
        <f t="shared" si="122"/>
        <v>0</v>
      </c>
      <c r="T273" s="37"/>
      <c r="U273" s="6">
        <f t="shared" si="129"/>
        <v>0</v>
      </c>
      <c r="V273" s="6">
        <f t="shared" si="130"/>
        <v>0</v>
      </c>
      <c r="W273" s="6">
        <f t="shared" si="131"/>
        <v>0</v>
      </c>
      <c r="X273" s="6">
        <f t="shared" si="132"/>
        <v>0</v>
      </c>
      <c r="Z273" s="34">
        <v>262</v>
      </c>
      <c r="AA273" s="39">
        <f ca="1">AA272+31</f>
        <v>52275</v>
      </c>
      <c r="AB273" s="6">
        <f t="shared" si="135"/>
        <v>0</v>
      </c>
      <c r="AC273" s="6">
        <f t="shared" si="140"/>
        <v>0</v>
      </c>
      <c r="AD273" s="25"/>
      <c r="AE273" s="6">
        <f t="shared" si="133"/>
        <v>0</v>
      </c>
      <c r="AF273" s="37"/>
      <c r="AG273" s="6">
        <f t="shared" si="136"/>
        <v>0</v>
      </c>
      <c r="AH273" s="6">
        <f t="shared" si="142"/>
        <v>0</v>
      </c>
      <c r="AI273" s="6">
        <f t="shared" si="143"/>
        <v>0</v>
      </c>
      <c r="AJ273" s="6">
        <f t="shared" si="137"/>
        <v>0</v>
      </c>
    </row>
    <row r="274" spans="1:36" x14ac:dyDescent="0.2">
      <c r="A274" s="34">
        <v>263</v>
      </c>
      <c r="B274" s="39">
        <f ca="1">B273+31</f>
        <v>52306</v>
      </c>
      <c r="C274" s="6">
        <f t="shared" si="126"/>
        <v>17.479129572869169</v>
      </c>
      <c r="D274" s="6">
        <f t="shared" si="134"/>
        <v>13.594878556676022</v>
      </c>
      <c r="E274" s="25"/>
      <c r="F274" s="6">
        <f t="shared" si="119"/>
        <v>582.63765242897239</v>
      </c>
      <c r="G274" s="37"/>
      <c r="H274" s="6">
        <f t="shared" si="138"/>
        <v>0</v>
      </c>
      <c r="I274" s="6">
        <f t="shared" si="123"/>
        <v>0</v>
      </c>
      <c r="J274" s="6">
        <f t="shared" si="128"/>
        <v>0</v>
      </c>
      <c r="K274" s="6">
        <f t="shared" si="127"/>
        <v>0</v>
      </c>
      <c r="N274" s="34">
        <v>263</v>
      </c>
      <c r="O274" s="39">
        <f ca="1">O273+31</f>
        <v>52306</v>
      </c>
      <c r="P274" s="6">
        <f t="shared" si="141"/>
        <v>0</v>
      </c>
      <c r="Q274" s="6">
        <f t="shared" si="139"/>
        <v>0</v>
      </c>
      <c r="R274" s="25"/>
      <c r="S274" s="6">
        <f t="shared" si="122"/>
        <v>0</v>
      </c>
      <c r="T274" s="37"/>
      <c r="U274" s="6">
        <f t="shared" si="129"/>
        <v>0</v>
      </c>
      <c r="V274" s="6">
        <f t="shared" si="130"/>
        <v>0</v>
      </c>
      <c r="W274" s="6">
        <f t="shared" si="131"/>
        <v>0</v>
      </c>
      <c r="X274" s="6">
        <f t="shared" si="132"/>
        <v>0</v>
      </c>
      <c r="Z274" s="34">
        <v>263</v>
      </c>
      <c r="AA274" s="39">
        <f ca="1">AA273+31</f>
        <v>52306</v>
      </c>
      <c r="AB274" s="6">
        <f t="shared" si="135"/>
        <v>0</v>
      </c>
      <c r="AC274" s="6">
        <f t="shared" si="140"/>
        <v>0</v>
      </c>
      <c r="AD274" s="25"/>
      <c r="AE274" s="6">
        <f t="shared" si="133"/>
        <v>0</v>
      </c>
      <c r="AF274" s="37"/>
      <c r="AG274" s="6">
        <f t="shared" si="136"/>
        <v>0</v>
      </c>
      <c r="AH274" s="6">
        <f t="shared" si="142"/>
        <v>0</v>
      </c>
      <c r="AI274" s="6">
        <f t="shared" si="143"/>
        <v>0</v>
      </c>
      <c r="AJ274" s="6">
        <f t="shared" si="137"/>
        <v>0</v>
      </c>
    </row>
    <row r="275" spans="1:36" x14ac:dyDescent="0.2">
      <c r="A275" s="34">
        <v>264</v>
      </c>
      <c r="B275" s="39">
        <f ca="1">B274+30</f>
        <v>52336</v>
      </c>
      <c r="C275" s="6">
        <f t="shared" si="126"/>
        <v>17.479129572869169</v>
      </c>
      <c r="D275" s="6">
        <f t="shared" si="134"/>
        <v>13.594878556676022</v>
      </c>
      <c r="E275" s="25"/>
      <c r="F275" s="6">
        <f t="shared" si="119"/>
        <v>582.63765242897239</v>
      </c>
      <c r="G275" s="37"/>
      <c r="H275" s="6">
        <f t="shared" si="138"/>
        <v>0</v>
      </c>
      <c r="I275" s="6">
        <f t="shared" si="123"/>
        <v>0</v>
      </c>
      <c r="J275" s="6">
        <f t="shared" si="128"/>
        <v>0</v>
      </c>
      <c r="K275" s="6">
        <f t="shared" si="127"/>
        <v>0</v>
      </c>
      <c r="N275" s="34">
        <v>264</v>
      </c>
      <c r="O275" s="39">
        <f ca="1">O274+30</f>
        <v>52336</v>
      </c>
      <c r="P275" s="6">
        <f t="shared" si="141"/>
        <v>0</v>
      </c>
      <c r="Q275" s="6">
        <f t="shared" si="139"/>
        <v>0</v>
      </c>
      <c r="R275" s="25"/>
      <c r="S275" s="6">
        <f t="shared" si="122"/>
        <v>0</v>
      </c>
      <c r="T275" s="37"/>
      <c r="U275" s="6">
        <f t="shared" si="129"/>
        <v>0</v>
      </c>
      <c r="V275" s="6">
        <f t="shared" si="130"/>
        <v>0</v>
      </c>
      <c r="W275" s="6">
        <f t="shared" si="131"/>
        <v>0</v>
      </c>
      <c r="X275" s="6">
        <f t="shared" si="132"/>
        <v>0</v>
      </c>
      <c r="Z275" s="34">
        <v>264</v>
      </c>
      <c r="AA275" s="39">
        <f ca="1">AA274+30</f>
        <v>52336</v>
      </c>
      <c r="AB275" s="6">
        <f t="shared" si="135"/>
        <v>0</v>
      </c>
      <c r="AC275" s="6">
        <f t="shared" si="140"/>
        <v>0</v>
      </c>
      <c r="AD275" s="25"/>
      <c r="AE275" s="6">
        <f t="shared" si="133"/>
        <v>0</v>
      </c>
      <c r="AF275" s="37"/>
      <c r="AG275" s="6">
        <f t="shared" si="136"/>
        <v>0</v>
      </c>
      <c r="AH275" s="6">
        <f t="shared" si="142"/>
        <v>0</v>
      </c>
      <c r="AI275" s="6">
        <f t="shared" si="143"/>
        <v>0</v>
      </c>
      <c r="AJ275" s="6">
        <f t="shared" si="137"/>
        <v>0</v>
      </c>
    </row>
    <row r="276" spans="1:36" x14ac:dyDescent="0.2">
      <c r="A276" s="34">
        <v>265</v>
      </c>
      <c r="B276" s="39">
        <f ca="1">B275+31</f>
        <v>52367</v>
      </c>
      <c r="C276" s="6">
        <f t="shared" si="126"/>
        <v>17.479129572869169</v>
      </c>
      <c r="D276" s="6">
        <f t="shared" si="134"/>
        <v>13.594878556676022</v>
      </c>
      <c r="E276" s="25"/>
      <c r="F276" s="6">
        <f t="shared" si="119"/>
        <v>582.63765242897239</v>
      </c>
      <c r="G276" s="37"/>
      <c r="H276" s="6">
        <f t="shared" si="138"/>
        <v>0</v>
      </c>
      <c r="I276" s="6">
        <f t="shared" si="123"/>
        <v>0</v>
      </c>
      <c r="J276" s="6">
        <f t="shared" si="128"/>
        <v>0</v>
      </c>
      <c r="K276" s="6">
        <f t="shared" si="127"/>
        <v>0</v>
      </c>
      <c r="N276" s="34">
        <v>265</v>
      </c>
      <c r="O276" s="39">
        <f ca="1">O275+31</f>
        <v>52367</v>
      </c>
      <c r="P276" s="6">
        <f t="shared" si="141"/>
        <v>0</v>
      </c>
      <c r="Q276" s="6">
        <f t="shared" si="139"/>
        <v>0</v>
      </c>
      <c r="R276" s="25"/>
      <c r="S276" s="6">
        <f t="shared" si="122"/>
        <v>0</v>
      </c>
      <c r="T276" s="37"/>
      <c r="U276" s="6">
        <f t="shared" si="129"/>
        <v>0</v>
      </c>
      <c r="V276" s="6">
        <f t="shared" si="130"/>
        <v>0</v>
      </c>
      <c r="W276" s="6">
        <f t="shared" si="131"/>
        <v>0</v>
      </c>
      <c r="X276" s="6">
        <f t="shared" si="132"/>
        <v>0</v>
      </c>
      <c r="Z276" s="34">
        <v>265</v>
      </c>
      <c r="AA276" s="39">
        <f ca="1">AA275+31</f>
        <v>52367</v>
      </c>
      <c r="AB276" s="6">
        <f t="shared" si="135"/>
        <v>0</v>
      </c>
      <c r="AC276" s="6">
        <f t="shared" si="140"/>
        <v>0</v>
      </c>
      <c r="AD276" s="25"/>
      <c r="AE276" s="6">
        <f t="shared" si="133"/>
        <v>0</v>
      </c>
      <c r="AF276" s="37"/>
      <c r="AG276" s="6">
        <f t="shared" si="136"/>
        <v>0</v>
      </c>
      <c r="AH276" s="6">
        <f t="shared" si="142"/>
        <v>0</v>
      </c>
      <c r="AI276" s="6">
        <f t="shared" si="143"/>
        <v>0</v>
      </c>
      <c r="AJ276" s="6">
        <f t="shared" si="137"/>
        <v>0</v>
      </c>
    </row>
    <row r="277" spans="1:36" x14ac:dyDescent="0.2">
      <c r="A277" s="34">
        <v>266</v>
      </c>
      <c r="B277" s="39">
        <f ca="1">B276+31</f>
        <v>52398</v>
      </c>
      <c r="C277" s="6">
        <f t="shared" si="126"/>
        <v>17.479129572869169</v>
      </c>
      <c r="D277" s="6">
        <f t="shared" si="134"/>
        <v>13.594878556676022</v>
      </c>
      <c r="E277" s="25"/>
      <c r="F277" s="6">
        <f t="shared" si="119"/>
        <v>582.63765242897239</v>
      </c>
      <c r="G277" s="37"/>
      <c r="H277" s="6">
        <f t="shared" si="138"/>
        <v>0</v>
      </c>
      <c r="I277" s="6">
        <f t="shared" si="123"/>
        <v>0</v>
      </c>
      <c r="J277" s="6">
        <f t="shared" si="128"/>
        <v>0</v>
      </c>
      <c r="K277" s="6">
        <f t="shared" si="127"/>
        <v>0</v>
      </c>
      <c r="N277" s="34">
        <v>266</v>
      </c>
      <c r="O277" s="39">
        <f ca="1">O276+31</f>
        <v>52398</v>
      </c>
      <c r="P277" s="6">
        <f t="shared" si="141"/>
        <v>0</v>
      </c>
      <c r="Q277" s="6">
        <f t="shared" si="139"/>
        <v>0</v>
      </c>
      <c r="R277" s="25"/>
      <c r="S277" s="6">
        <f t="shared" si="122"/>
        <v>0</v>
      </c>
      <c r="T277" s="37"/>
      <c r="U277" s="6">
        <f t="shared" si="129"/>
        <v>0</v>
      </c>
      <c r="V277" s="6">
        <f t="shared" si="130"/>
        <v>0</v>
      </c>
      <c r="W277" s="6">
        <f t="shared" si="131"/>
        <v>0</v>
      </c>
      <c r="X277" s="6">
        <f t="shared" si="132"/>
        <v>0</v>
      </c>
      <c r="Z277" s="34">
        <v>266</v>
      </c>
      <c r="AA277" s="39">
        <f ca="1">AA276+31</f>
        <v>52398</v>
      </c>
      <c r="AB277" s="6">
        <f t="shared" si="135"/>
        <v>0</v>
      </c>
      <c r="AC277" s="6">
        <f t="shared" si="140"/>
        <v>0</v>
      </c>
      <c r="AD277" s="25"/>
      <c r="AE277" s="6">
        <f t="shared" si="133"/>
        <v>0</v>
      </c>
      <c r="AF277" s="37"/>
      <c r="AG277" s="6">
        <f t="shared" si="136"/>
        <v>0</v>
      </c>
      <c r="AH277" s="6">
        <f t="shared" si="142"/>
        <v>0</v>
      </c>
      <c r="AI277" s="6">
        <f t="shared" si="143"/>
        <v>0</v>
      </c>
      <c r="AJ277" s="6">
        <f t="shared" si="137"/>
        <v>0</v>
      </c>
    </row>
    <row r="278" spans="1:36" x14ac:dyDescent="0.2">
      <c r="A278" s="34">
        <v>267</v>
      </c>
      <c r="B278" s="39">
        <f ca="1">B277+30</f>
        <v>52428</v>
      </c>
      <c r="C278" s="6">
        <f t="shared" si="126"/>
        <v>17.479129572869169</v>
      </c>
      <c r="D278" s="6">
        <f t="shared" si="134"/>
        <v>13.594878556676022</v>
      </c>
      <c r="F278" s="6">
        <f t="shared" si="119"/>
        <v>582.63765242897239</v>
      </c>
      <c r="G278" s="37"/>
      <c r="H278" s="6">
        <f t="shared" si="138"/>
        <v>0</v>
      </c>
      <c r="I278" s="6">
        <f t="shared" si="123"/>
        <v>0</v>
      </c>
      <c r="J278" s="6">
        <f t="shared" si="128"/>
        <v>0</v>
      </c>
      <c r="K278" s="6">
        <f t="shared" si="127"/>
        <v>0</v>
      </c>
      <c r="N278" s="34">
        <v>267</v>
      </c>
      <c r="O278" s="39">
        <f ca="1">O277+30</f>
        <v>52428</v>
      </c>
      <c r="P278" s="6">
        <f t="shared" si="141"/>
        <v>0</v>
      </c>
      <c r="Q278" s="6">
        <f t="shared" si="139"/>
        <v>0</v>
      </c>
      <c r="S278" s="6">
        <f t="shared" si="122"/>
        <v>0</v>
      </c>
      <c r="T278" s="37"/>
      <c r="U278" s="6">
        <f t="shared" si="129"/>
        <v>0</v>
      </c>
      <c r="V278" s="6">
        <f t="shared" si="130"/>
        <v>0</v>
      </c>
      <c r="W278" s="6">
        <f t="shared" si="131"/>
        <v>0</v>
      </c>
      <c r="X278" s="6">
        <f t="shared" si="132"/>
        <v>0</v>
      </c>
      <c r="Z278" s="34">
        <v>267</v>
      </c>
      <c r="AA278" s="39">
        <f ca="1">AA277+30</f>
        <v>52428</v>
      </c>
      <c r="AB278" s="6">
        <f t="shared" si="135"/>
        <v>0</v>
      </c>
      <c r="AC278" s="6">
        <f t="shared" si="140"/>
        <v>0</v>
      </c>
      <c r="AE278" s="6">
        <f t="shared" si="133"/>
        <v>0</v>
      </c>
      <c r="AF278" s="37"/>
      <c r="AG278" s="6">
        <f t="shared" si="136"/>
        <v>0</v>
      </c>
      <c r="AH278" s="6">
        <f t="shared" si="142"/>
        <v>0</v>
      </c>
      <c r="AI278" s="6">
        <f t="shared" si="143"/>
        <v>0</v>
      </c>
      <c r="AJ278" s="6">
        <f t="shared" si="137"/>
        <v>0</v>
      </c>
    </row>
    <row r="279" spans="1:36" x14ac:dyDescent="0.2">
      <c r="A279" s="34">
        <v>268</v>
      </c>
      <c r="B279" s="39">
        <f ca="1">B278+31</f>
        <v>52459</v>
      </c>
      <c r="C279" s="6">
        <f t="shared" si="126"/>
        <v>17.479129572869169</v>
      </c>
      <c r="D279" s="6">
        <f t="shared" si="134"/>
        <v>13.594878556676022</v>
      </c>
      <c r="F279" s="6">
        <f t="shared" si="119"/>
        <v>582.63765242897239</v>
      </c>
      <c r="G279" s="37"/>
      <c r="H279" s="6">
        <f t="shared" si="138"/>
        <v>0</v>
      </c>
      <c r="I279" s="6">
        <f t="shared" si="123"/>
        <v>0</v>
      </c>
      <c r="J279" s="6">
        <f t="shared" si="128"/>
        <v>0</v>
      </c>
      <c r="K279" s="6">
        <f t="shared" si="127"/>
        <v>0</v>
      </c>
      <c r="N279" s="34">
        <v>268</v>
      </c>
      <c r="O279" s="39">
        <f ca="1">O278+31</f>
        <v>52459</v>
      </c>
      <c r="P279" s="6">
        <f t="shared" si="141"/>
        <v>0</v>
      </c>
      <c r="Q279" s="6">
        <f t="shared" si="139"/>
        <v>0</v>
      </c>
      <c r="S279" s="6">
        <f t="shared" si="122"/>
        <v>0</v>
      </c>
      <c r="T279" s="37"/>
      <c r="U279" s="6">
        <f t="shared" si="129"/>
        <v>0</v>
      </c>
      <c r="V279" s="6">
        <f t="shared" si="130"/>
        <v>0</v>
      </c>
      <c r="W279" s="6">
        <f t="shared" si="131"/>
        <v>0</v>
      </c>
      <c r="X279" s="6">
        <f t="shared" si="132"/>
        <v>0</v>
      </c>
      <c r="Z279" s="34">
        <v>268</v>
      </c>
      <c r="AA279" s="39">
        <f ca="1">AA278+31</f>
        <v>52459</v>
      </c>
      <c r="AB279" s="6">
        <f t="shared" si="135"/>
        <v>0</v>
      </c>
      <c r="AC279" s="6">
        <f t="shared" si="140"/>
        <v>0</v>
      </c>
      <c r="AE279" s="6">
        <f t="shared" si="133"/>
        <v>0</v>
      </c>
      <c r="AF279" s="37"/>
      <c r="AG279" s="6">
        <f t="shared" si="136"/>
        <v>0</v>
      </c>
      <c r="AH279" s="6">
        <f t="shared" si="142"/>
        <v>0</v>
      </c>
      <c r="AI279" s="6">
        <f t="shared" si="143"/>
        <v>0</v>
      </c>
      <c r="AJ279" s="6">
        <f t="shared" si="137"/>
        <v>0</v>
      </c>
    </row>
    <row r="280" spans="1:36" x14ac:dyDescent="0.2">
      <c r="A280" s="34">
        <v>269</v>
      </c>
      <c r="B280" s="39">
        <f ca="1">B279+31</f>
        <v>52490</v>
      </c>
      <c r="C280" s="6">
        <f t="shared" si="126"/>
        <v>17.479129572869169</v>
      </c>
      <c r="D280" s="6">
        <f t="shared" si="134"/>
        <v>13.594878556676022</v>
      </c>
      <c r="F280" s="6">
        <f t="shared" si="119"/>
        <v>582.63765242897239</v>
      </c>
      <c r="G280" s="37"/>
      <c r="H280" s="6">
        <f t="shared" si="138"/>
        <v>0</v>
      </c>
      <c r="I280" s="6">
        <f t="shared" si="123"/>
        <v>0</v>
      </c>
      <c r="J280" s="6">
        <f t="shared" si="128"/>
        <v>0</v>
      </c>
      <c r="K280" s="6">
        <f t="shared" si="127"/>
        <v>0</v>
      </c>
      <c r="N280" s="34">
        <v>269</v>
      </c>
      <c r="O280" s="39">
        <f ca="1">O279+31</f>
        <v>52490</v>
      </c>
      <c r="P280" s="6">
        <f t="shared" si="141"/>
        <v>0</v>
      </c>
      <c r="Q280" s="6">
        <f t="shared" si="139"/>
        <v>0</v>
      </c>
      <c r="S280" s="6">
        <f t="shared" si="122"/>
        <v>0</v>
      </c>
      <c r="T280" s="37"/>
      <c r="U280" s="6">
        <f t="shared" si="129"/>
        <v>0</v>
      </c>
      <c r="V280" s="6">
        <f t="shared" si="130"/>
        <v>0</v>
      </c>
      <c r="W280" s="6">
        <f t="shared" si="131"/>
        <v>0</v>
      </c>
      <c r="X280" s="6">
        <f t="shared" si="132"/>
        <v>0</v>
      </c>
      <c r="Z280" s="34">
        <v>269</v>
      </c>
      <c r="AA280" s="39">
        <f ca="1">AA279+31</f>
        <v>52490</v>
      </c>
      <c r="AB280" s="6">
        <f t="shared" si="135"/>
        <v>0</v>
      </c>
      <c r="AC280" s="6">
        <f t="shared" si="140"/>
        <v>0</v>
      </c>
      <c r="AE280" s="6">
        <f t="shared" si="133"/>
        <v>0</v>
      </c>
      <c r="AF280" s="37"/>
      <c r="AG280" s="6">
        <f t="shared" si="136"/>
        <v>0</v>
      </c>
      <c r="AH280" s="6">
        <f t="shared" si="142"/>
        <v>0</v>
      </c>
      <c r="AI280" s="6">
        <f t="shared" si="143"/>
        <v>0</v>
      </c>
      <c r="AJ280" s="6">
        <f t="shared" si="137"/>
        <v>0</v>
      </c>
    </row>
    <row r="281" spans="1:36" x14ac:dyDescent="0.2">
      <c r="A281" s="34">
        <v>270</v>
      </c>
      <c r="B281" s="39">
        <f ca="1">B280+30</f>
        <v>52520</v>
      </c>
      <c r="C281" s="6">
        <f t="shared" si="126"/>
        <v>17.479129572869169</v>
      </c>
      <c r="D281" s="6">
        <f t="shared" si="134"/>
        <v>13.594878556676022</v>
      </c>
      <c r="F281" s="6">
        <f t="shared" si="119"/>
        <v>582.63765242897239</v>
      </c>
      <c r="G281" s="37"/>
      <c r="H281" s="6">
        <f t="shared" si="138"/>
        <v>0</v>
      </c>
      <c r="I281" s="6">
        <f t="shared" si="123"/>
        <v>0</v>
      </c>
      <c r="J281" s="6">
        <f t="shared" si="128"/>
        <v>0</v>
      </c>
      <c r="K281" s="6">
        <f t="shared" si="127"/>
        <v>0</v>
      </c>
      <c r="N281" s="34">
        <v>270</v>
      </c>
      <c r="O281" s="39">
        <f ca="1">O280+30</f>
        <v>52520</v>
      </c>
      <c r="P281" s="6">
        <f t="shared" si="141"/>
        <v>0</v>
      </c>
      <c r="Q281" s="6">
        <f t="shared" si="139"/>
        <v>0</v>
      </c>
      <c r="S281" s="6">
        <f t="shared" si="122"/>
        <v>0</v>
      </c>
      <c r="T281" s="37"/>
      <c r="U281" s="6">
        <f t="shared" si="129"/>
        <v>0</v>
      </c>
      <c r="V281" s="6">
        <f t="shared" si="130"/>
        <v>0</v>
      </c>
      <c r="W281" s="6">
        <f t="shared" si="131"/>
        <v>0</v>
      </c>
      <c r="X281" s="6">
        <f t="shared" si="132"/>
        <v>0</v>
      </c>
      <c r="Z281" s="34">
        <v>270</v>
      </c>
      <c r="AA281" s="39">
        <f ca="1">AA280+30</f>
        <v>52520</v>
      </c>
      <c r="AB281" s="6">
        <f t="shared" si="135"/>
        <v>0</v>
      </c>
      <c r="AC281" s="6">
        <f t="shared" si="140"/>
        <v>0</v>
      </c>
      <c r="AE281" s="6">
        <f t="shared" si="133"/>
        <v>0</v>
      </c>
      <c r="AF281" s="37"/>
      <c r="AG281" s="6">
        <f t="shared" si="136"/>
        <v>0</v>
      </c>
      <c r="AH281" s="6">
        <f t="shared" si="142"/>
        <v>0</v>
      </c>
      <c r="AI281" s="6">
        <f t="shared" si="143"/>
        <v>0</v>
      </c>
      <c r="AJ281" s="6">
        <f t="shared" si="137"/>
        <v>0</v>
      </c>
    </row>
    <row r="282" spans="1:36" x14ac:dyDescent="0.2">
      <c r="A282" s="34">
        <v>271</v>
      </c>
      <c r="B282" s="39">
        <f ca="1">B281+31</f>
        <v>52551</v>
      </c>
      <c r="C282" s="6">
        <f t="shared" si="126"/>
        <v>17.479129572869169</v>
      </c>
      <c r="D282" s="6">
        <f t="shared" si="134"/>
        <v>13.594878556676022</v>
      </c>
      <c r="F282" s="6">
        <f t="shared" si="119"/>
        <v>582.63765242897239</v>
      </c>
      <c r="G282" s="37"/>
      <c r="H282" s="6">
        <f t="shared" si="138"/>
        <v>0</v>
      </c>
      <c r="I282" s="6">
        <f t="shared" si="123"/>
        <v>0</v>
      </c>
      <c r="J282" s="6">
        <f t="shared" si="128"/>
        <v>0</v>
      </c>
      <c r="K282" s="6">
        <f t="shared" si="127"/>
        <v>0</v>
      </c>
      <c r="N282" s="34">
        <v>271</v>
      </c>
      <c r="O282" s="39">
        <f ca="1">O281+31</f>
        <v>52551</v>
      </c>
      <c r="P282" s="6">
        <f t="shared" si="141"/>
        <v>0</v>
      </c>
      <c r="Q282" s="6">
        <f t="shared" si="139"/>
        <v>0</v>
      </c>
      <c r="S282" s="6">
        <f t="shared" si="122"/>
        <v>0</v>
      </c>
      <c r="T282" s="37"/>
      <c r="U282" s="6">
        <f t="shared" si="129"/>
        <v>0</v>
      </c>
      <c r="V282" s="6">
        <f t="shared" si="130"/>
        <v>0</v>
      </c>
      <c r="W282" s="6">
        <f t="shared" si="131"/>
        <v>0</v>
      </c>
      <c r="X282" s="6">
        <f t="shared" si="132"/>
        <v>0</v>
      </c>
      <c r="Z282" s="34">
        <v>271</v>
      </c>
      <c r="AA282" s="39">
        <f ca="1">AA281+31</f>
        <v>52551</v>
      </c>
      <c r="AB282" s="6">
        <f t="shared" si="135"/>
        <v>0</v>
      </c>
      <c r="AC282" s="6">
        <f t="shared" si="140"/>
        <v>0</v>
      </c>
      <c r="AE282" s="6">
        <f t="shared" si="133"/>
        <v>0</v>
      </c>
      <c r="AF282" s="37"/>
      <c r="AG282" s="6">
        <f t="shared" si="136"/>
        <v>0</v>
      </c>
      <c r="AH282" s="6">
        <f t="shared" si="142"/>
        <v>0</v>
      </c>
      <c r="AI282" s="6">
        <f t="shared" si="143"/>
        <v>0</v>
      </c>
      <c r="AJ282" s="6">
        <f t="shared" si="137"/>
        <v>0</v>
      </c>
    </row>
    <row r="283" spans="1:36" x14ac:dyDescent="0.2">
      <c r="A283" s="34">
        <v>272</v>
      </c>
      <c r="B283" s="39">
        <f ca="1">B282+31</f>
        <v>52582</v>
      </c>
      <c r="G283" s="37"/>
      <c r="H283" s="6"/>
      <c r="I283" s="6"/>
      <c r="J283" s="25"/>
      <c r="K283" s="6">
        <f>IF(H283=K282,$M$3,H283-J283)</f>
        <v>0</v>
      </c>
      <c r="N283" s="34">
        <v>272</v>
      </c>
      <c r="O283" s="39">
        <f ca="1">O282+31</f>
        <v>52582</v>
      </c>
      <c r="T283" s="37"/>
      <c r="U283" s="6"/>
      <c r="V283" s="6"/>
      <c r="W283" s="25"/>
      <c r="X283" s="6">
        <f>MAX(0,X282-W283)</f>
        <v>0</v>
      </c>
      <c r="Z283" s="34">
        <v>272</v>
      </c>
      <c r="AA283" s="39">
        <f ca="1">AA282+31</f>
        <v>52582</v>
      </c>
      <c r="AC283" s="6">
        <f t="shared" si="140"/>
        <v>0</v>
      </c>
      <c r="AF283" s="37"/>
      <c r="AG283" s="6"/>
      <c r="AH283" s="6"/>
      <c r="AI283" s="25"/>
      <c r="AJ283" s="6">
        <f>IF(AG283=AJ282,$M$3,AG283-AI283)</f>
        <v>0</v>
      </c>
    </row>
    <row r="284" spans="1:36" x14ac:dyDescent="0.2">
      <c r="A284" s="34">
        <v>273</v>
      </c>
      <c r="B284" s="39">
        <f ca="1">B283+30</f>
        <v>52612</v>
      </c>
      <c r="G284" s="37"/>
      <c r="H284" s="6"/>
      <c r="I284" s="6"/>
      <c r="J284" s="25"/>
      <c r="K284" s="25"/>
      <c r="AC284" s="6">
        <f>IF(AB284&lt;10,0,$AB$4/12*AE283)</f>
        <v>0</v>
      </c>
    </row>
    <row r="285" spans="1:36" x14ac:dyDescent="0.2">
      <c r="H285" s="6"/>
      <c r="I285" s="6"/>
      <c r="J285" s="25"/>
      <c r="K285" s="25"/>
    </row>
    <row r="286" spans="1:36" x14ac:dyDescent="0.2">
      <c r="H286" s="6"/>
      <c r="I286" s="6"/>
      <c r="J286" s="25"/>
      <c r="K286" s="25"/>
    </row>
    <row r="287" spans="1:36" x14ac:dyDescent="0.2">
      <c r="H287" s="6"/>
      <c r="I287" s="6"/>
      <c r="J287" s="25"/>
      <c r="K287" s="25"/>
    </row>
    <row r="288" spans="1:36" x14ac:dyDescent="0.2">
      <c r="H288" s="6"/>
      <c r="I288" s="6"/>
      <c r="J288" s="25"/>
      <c r="K288" s="25"/>
    </row>
    <row r="289" spans="8:11" x14ac:dyDescent="0.2">
      <c r="H289" s="6"/>
      <c r="I289" s="6"/>
      <c r="J289" s="25"/>
      <c r="K289" s="25"/>
    </row>
    <row r="290" spans="8:11" x14ac:dyDescent="0.2">
      <c r="H290" s="6"/>
      <c r="I290" s="6"/>
      <c r="J290" s="25"/>
      <c r="K290" s="25"/>
    </row>
    <row r="291" spans="8:11" x14ac:dyDescent="0.2">
      <c r="H291" s="6"/>
      <c r="I291" s="6"/>
      <c r="J291" s="25"/>
      <c r="K291" s="25"/>
    </row>
    <row r="292" spans="8:11" x14ac:dyDescent="0.2">
      <c r="H292" s="6"/>
      <c r="I292" s="6"/>
      <c r="J292" s="25"/>
      <c r="K292" s="25"/>
    </row>
    <row r="293" spans="8:11" x14ac:dyDescent="0.2">
      <c r="H293" s="6"/>
      <c r="I293" s="6"/>
      <c r="J293" s="25"/>
      <c r="K293" s="25"/>
    </row>
    <row r="294" spans="8:11" x14ac:dyDescent="0.2">
      <c r="H294" s="6"/>
      <c r="I294" s="6"/>
      <c r="J294" s="25"/>
      <c r="K294" s="25"/>
    </row>
  </sheetData>
  <mergeCells count="9">
    <mergeCell ref="AB1:AJ1"/>
    <mergeCell ref="AB2:AE2"/>
    <mergeCell ref="AG2:AJ2"/>
    <mergeCell ref="C2:F2"/>
    <mergeCell ref="H2:K2"/>
    <mergeCell ref="C1:K1"/>
    <mergeCell ref="P1:X1"/>
    <mergeCell ref="P2:S2"/>
    <mergeCell ref="U2:X2"/>
  </mergeCells>
  <printOptions horizontalCentered="1" verticalCentered="1"/>
  <pageMargins left="0.25" right="0.25" top="0.75" bottom="0.75" header="0.3" footer="0.3"/>
  <pageSetup paperSize="9" scale="7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D492-2E60-484B-BD70-308513BB634A}">
  <dimension ref="A1:E32"/>
  <sheetViews>
    <sheetView workbookViewId="0">
      <selection activeCell="M4" sqref="M4"/>
    </sheetView>
  </sheetViews>
  <sheetFormatPr baseColWidth="10" defaultRowHeight="16" x14ac:dyDescent="0.2"/>
  <cols>
    <col min="1" max="1" width="24.1640625" customWidth="1"/>
    <col min="2" max="2" width="20.83203125" customWidth="1"/>
    <col min="3" max="3" width="27" customWidth="1"/>
    <col min="5" max="5" width="17.83203125" customWidth="1"/>
  </cols>
  <sheetData>
    <row r="1" spans="1:5" x14ac:dyDescent="0.2">
      <c r="A1" t="s">
        <v>54</v>
      </c>
      <c r="B1" t="s">
        <v>54</v>
      </c>
      <c r="C1" t="s">
        <v>54</v>
      </c>
      <c r="D1" t="s">
        <v>54</v>
      </c>
      <c r="E1" t="s">
        <v>54</v>
      </c>
    </row>
    <row r="2" spans="1:5" x14ac:dyDescent="0.2">
      <c r="A2" t="s">
        <v>9</v>
      </c>
      <c r="B2" t="s">
        <v>55</v>
      </c>
      <c r="C2" t="s">
        <v>25</v>
      </c>
      <c r="D2" s="52" t="s">
        <v>50</v>
      </c>
      <c r="E2" s="25">
        <v>30000</v>
      </c>
    </row>
    <row r="3" spans="1:5" x14ac:dyDescent="0.2">
      <c r="A3" t="s">
        <v>10</v>
      </c>
      <c r="B3" t="s">
        <v>18</v>
      </c>
      <c r="C3" t="s">
        <v>30</v>
      </c>
      <c r="D3" s="53" t="s">
        <v>51</v>
      </c>
      <c r="E3" s="25">
        <v>40000</v>
      </c>
    </row>
    <row r="4" spans="1:5" x14ac:dyDescent="0.2">
      <c r="A4" t="s">
        <v>11</v>
      </c>
      <c r="B4" t="s">
        <v>23</v>
      </c>
      <c r="C4" t="s">
        <v>26</v>
      </c>
      <c r="E4" s="25">
        <v>50000</v>
      </c>
    </row>
    <row r="5" spans="1:5" x14ac:dyDescent="0.2">
      <c r="A5" t="s">
        <v>12</v>
      </c>
      <c r="B5" t="s">
        <v>24</v>
      </c>
      <c r="C5" t="s">
        <v>27</v>
      </c>
      <c r="E5" s="25">
        <v>60000</v>
      </c>
    </row>
    <row r="6" spans="1:5" x14ac:dyDescent="0.2">
      <c r="A6" t="s">
        <v>13</v>
      </c>
      <c r="B6" t="s">
        <v>56</v>
      </c>
      <c r="C6" t="s">
        <v>28</v>
      </c>
      <c r="E6" s="25">
        <v>70000</v>
      </c>
    </row>
    <row r="7" spans="1:5" x14ac:dyDescent="0.2">
      <c r="A7" t="s">
        <v>14</v>
      </c>
      <c r="B7" t="s">
        <v>22</v>
      </c>
      <c r="C7" t="s">
        <v>29</v>
      </c>
      <c r="E7" s="25">
        <v>80000</v>
      </c>
    </row>
    <row r="8" spans="1:5" x14ac:dyDescent="0.2">
      <c r="A8" t="s">
        <v>15</v>
      </c>
      <c r="C8" t="s">
        <v>31</v>
      </c>
      <c r="E8" s="25">
        <v>90000</v>
      </c>
    </row>
    <row r="9" spans="1:5" x14ac:dyDescent="0.2">
      <c r="A9" t="s">
        <v>16</v>
      </c>
      <c r="C9" t="s">
        <v>22</v>
      </c>
      <c r="E9" s="25">
        <v>100000</v>
      </c>
    </row>
    <row r="10" spans="1:5" x14ac:dyDescent="0.2">
      <c r="A10" t="s">
        <v>17</v>
      </c>
      <c r="E10" s="25">
        <v>110000</v>
      </c>
    </row>
    <row r="11" spans="1:5" x14ac:dyDescent="0.2">
      <c r="A11" t="s">
        <v>19</v>
      </c>
      <c r="E11" s="25">
        <v>120000</v>
      </c>
    </row>
    <row r="12" spans="1:5" x14ac:dyDescent="0.2">
      <c r="A12" t="s">
        <v>20</v>
      </c>
      <c r="E12" s="25">
        <v>130000</v>
      </c>
    </row>
    <row r="13" spans="1:5" x14ac:dyDescent="0.2">
      <c r="A13" t="s">
        <v>21</v>
      </c>
      <c r="E13" s="25">
        <v>140000</v>
      </c>
    </row>
    <row r="14" spans="1:5" x14ac:dyDescent="0.2">
      <c r="A14" t="s">
        <v>33</v>
      </c>
      <c r="E14" s="25">
        <v>150000</v>
      </c>
    </row>
    <row r="15" spans="1:5" x14ac:dyDescent="0.2">
      <c r="A15" t="s">
        <v>22</v>
      </c>
      <c r="E15" s="25">
        <v>160000</v>
      </c>
    </row>
    <row r="16" spans="1:5" x14ac:dyDescent="0.2">
      <c r="E16" s="25">
        <v>170000</v>
      </c>
    </row>
    <row r="17" spans="5:5" x14ac:dyDescent="0.2">
      <c r="E17" s="25">
        <v>180000</v>
      </c>
    </row>
    <row r="18" spans="5:5" x14ac:dyDescent="0.2">
      <c r="E18" s="25">
        <v>190000</v>
      </c>
    </row>
    <row r="19" spans="5:5" x14ac:dyDescent="0.2">
      <c r="E19" s="25">
        <v>200000</v>
      </c>
    </row>
    <row r="20" spans="5:5" x14ac:dyDescent="0.2">
      <c r="E20" s="25">
        <v>210000</v>
      </c>
    </row>
    <row r="21" spans="5:5" x14ac:dyDescent="0.2">
      <c r="E21" s="25">
        <v>220000</v>
      </c>
    </row>
    <row r="22" spans="5:5" x14ac:dyDescent="0.2">
      <c r="E22" s="25">
        <v>230000</v>
      </c>
    </row>
    <row r="23" spans="5:5" x14ac:dyDescent="0.2">
      <c r="E23" s="25">
        <v>240000</v>
      </c>
    </row>
    <row r="24" spans="5:5" x14ac:dyDescent="0.2">
      <c r="E24" s="25">
        <v>250000</v>
      </c>
    </row>
    <row r="25" spans="5:5" x14ac:dyDescent="0.2">
      <c r="E25" s="25">
        <v>260000</v>
      </c>
    </row>
    <row r="26" spans="5:5" x14ac:dyDescent="0.2">
      <c r="E26" s="25">
        <v>270000</v>
      </c>
    </row>
    <row r="27" spans="5:5" x14ac:dyDescent="0.2">
      <c r="E27" s="25">
        <v>280000</v>
      </c>
    </row>
    <row r="28" spans="5:5" x14ac:dyDescent="0.2">
      <c r="E28" s="25">
        <v>290000</v>
      </c>
    </row>
    <row r="29" spans="5:5" x14ac:dyDescent="0.2">
      <c r="E29" s="25">
        <v>300000</v>
      </c>
    </row>
    <row r="30" spans="5:5" x14ac:dyDescent="0.2">
      <c r="E30" s="25"/>
    </row>
    <row r="31" spans="5:5" x14ac:dyDescent="0.2">
      <c r="E31" s="25"/>
    </row>
    <row r="32" spans="5:5" x14ac:dyDescent="0.2">
      <c r="E32"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DEBT MASTERY CALCULATOR</vt:lpstr>
      <vt:lpstr>Sheet1</vt:lpstr>
      <vt:lpstr>CONSOLIDATED</vt:lpstr>
      <vt:lpstr>Min and Set REPAYMENTS</vt:lpstr>
      <vt:lpstr>Drop Down Data</vt:lpstr>
      <vt:lpstr>'DEBT MASTERY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2021-03-14T21:29:43Z</cp:lastPrinted>
  <dcterms:created xsi:type="dcterms:W3CDTF">2021-03-01T00:56:29Z</dcterms:created>
  <dcterms:modified xsi:type="dcterms:W3CDTF">2021-04-12T23:14:49Z</dcterms:modified>
</cp:coreProperties>
</file>